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tabRatio="791" activeTab="0"/>
  </bookViews>
  <sheets>
    <sheet name="須知" sheetId="1" r:id="rId1"/>
    <sheet name="MD" sheetId="2" r:id="rId2"/>
    <sheet name="MAFormat" sheetId="3" r:id="rId3"/>
    <sheet name="男甲賽程" sheetId="4" r:id="rId4"/>
    <sheet name="MBFormat" sheetId="5" r:id="rId5"/>
    <sheet name="MQTFormat" sheetId="6" r:id="rId6"/>
    <sheet name="男乙賽程" sheetId="7" r:id="rId7"/>
    <sheet name="WD" sheetId="8" r:id="rId8"/>
    <sheet name="WAFormat" sheetId="9" r:id="rId9"/>
    <sheet name="女甲賽程" sheetId="10" r:id="rId10"/>
    <sheet name="WBFormat" sheetId="11" r:id="rId11"/>
    <sheet name="女乙賽程" sheetId="12" r:id="rId12"/>
    <sheet name="TT" sheetId="13" r:id="rId13"/>
  </sheets>
  <externalReferences>
    <externalReference r:id="rId16"/>
  </externalReferences>
  <definedNames>
    <definedName name="Excel_BuiltIn__FilterDatabase" localSheetId="1">'MD'!$B$5:$R$5</definedName>
    <definedName name="Excel_BuiltIn__FilterDatabase" localSheetId="7">'WD'!$A$5:$U$5</definedName>
    <definedName name="Excel_BuiltIn_Print_Area" localSheetId="2">'MAFormat'!$B$1:$G$45</definedName>
    <definedName name="Excel_BuiltIn_Print_Area" localSheetId="4">'MBFormat'!$A$1:$N$23</definedName>
    <definedName name="Excel_BuiltIn_Print_Area" localSheetId="1">'MD'!$B$1:$O$67</definedName>
    <definedName name="Excel_BuiltIn_Print_Area" localSheetId="8">'WAFormat'!$B$1:$H$44</definedName>
    <definedName name="Excel_BuiltIn_Print_Area" localSheetId="10">'WBFormat'!$B$1:$L$78</definedName>
    <definedName name="Excel_BuiltIn_Print_Area" localSheetId="7">'WD'!$A$1:$O$60</definedName>
    <definedName name="Excel_BuiltIn_Print_Area" localSheetId="6">'男乙賽程'!$A$1:$V$97</definedName>
    <definedName name="Excel_BuiltIn_Print_Area" localSheetId="3">'男甲賽程'!$A$1:$U$55</definedName>
    <definedName name="Excel_BuiltIn_Print_Area" localSheetId="0">'須知'!$A$1:$B$36</definedName>
    <definedName name="_xlnm.Print_Area" localSheetId="2">'MAFormat'!$B$1:$G$45</definedName>
    <definedName name="_xlnm.Print_Area" localSheetId="4">'MBFormat'!$A$1:$J$87</definedName>
    <definedName name="_xlnm.Print_Area" localSheetId="1">'MD'!$B$1:$O$80</definedName>
    <definedName name="_xlnm.Print_Area" localSheetId="5">'MQTFormat'!$B$1:$I$140</definedName>
    <definedName name="_xlnm.Print_Area" localSheetId="8">'WAFormat'!$B$1:$H$44</definedName>
    <definedName name="_xlnm.Print_Area" localSheetId="10">'WBFormat'!$B$1:$L$78</definedName>
    <definedName name="_xlnm.Print_Area" localSheetId="7">'WD'!$A$1:$O$60</definedName>
    <definedName name="_xlnm.Print_Area" localSheetId="6">'男乙賽程'!$A$1:$V$97</definedName>
    <definedName name="_xlnm.Print_Area" localSheetId="3">'男甲賽程'!$A$1:$U$55</definedName>
    <definedName name="_xlnm.Print_Area" localSheetId="0">'須知'!$A$1:$B$36</definedName>
  </definedNames>
  <calcPr fullCalcOnLoad="1"/>
</workbook>
</file>

<file path=xl/sharedStrings.xml><?xml version="1.0" encoding="utf-8"?>
<sst xmlns="http://schemas.openxmlformats.org/spreadsheetml/2006/main" count="3234" uniqueCount="1119">
  <si>
    <t>Competition Information</t>
  </si>
  <si>
    <t>Teams should report to the competition organizer 15 minutes before the competition.</t>
  </si>
  <si>
    <t>All results will be deleted if unlawful player has been found.</t>
  </si>
  <si>
    <t xml:space="preserve">Beach volleyball official rules from FIVB will be adopted throughout the game. </t>
  </si>
  <si>
    <t>Dimensions of playing area and height of the net are as follow:</t>
  </si>
  <si>
    <t xml:space="preserve">A match would be won by team that wins two sets with each of them having a minimum lead of 2 points. </t>
  </si>
  <si>
    <t>Players in a team should wear identical uniform with visible number 1 &amp; 2 on front and back side of players’uniform.</t>
  </si>
  <si>
    <t>Court switch would be taken place after every 7 points (Set 1 and 2) and 5 points (Set 3) played.</t>
  </si>
  <si>
    <t>Each team is entitled to a maximum of one time-out per set. Each time-out lasts for 30 seconds and could be called by either of the players .</t>
  </si>
  <si>
    <t>Technical Time-out: in sets 1 and 2, one additional 30 second Technical Time-out is automatically allocated when the sum of the points scored by the teams equals 21 points.</t>
  </si>
  <si>
    <t>A player completes an attack-hit using an “open-handed tip or dink” directing the ball with the fingers would be considered as a attack-hit fault.</t>
  </si>
  <si>
    <t>Knock out system &amp; best of 3 system will be adopted in the final round and QT.</t>
  </si>
  <si>
    <t>No points will be given for those "NO SHOW".</t>
  </si>
  <si>
    <t xml:space="preserve">Read </t>
  </si>
  <si>
    <t>Team</t>
  </si>
  <si>
    <t>Team Name</t>
  </si>
  <si>
    <t>Ind.</t>
  </si>
  <si>
    <t>DRAW RESULT</t>
  </si>
  <si>
    <t>SEED NO.</t>
  </si>
  <si>
    <t>Seeding</t>
  </si>
  <si>
    <t>Points</t>
  </si>
  <si>
    <t>AA1</t>
  </si>
  <si>
    <t>1st</t>
  </si>
  <si>
    <t>144 pts</t>
  </si>
  <si>
    <t>AB1</t>
  </si>
  <si>
    <t>2nd</t>
  </si>
  <si>
    <t>132 pts</t>
  </si>
  <si>
    <t>AB2</t>
  </si>
  <si>
    <t>3rd</t>
  </si>
  <si>
    <t>120 pts</t>
  </si>
  <si>
    <t>AA2</t>
  </si>
  <si>
    <t>4th</t>
  </si>
  <si>
    <t>108 pts</t>
  </si>
  <si>
    <t>AA3</t>
  </si>
  <si>
    <t>5th</t>
  </si>
  <si>
    <t>96 pts</t>
  </si>
  <si>
    <t>AB3</t>
  </si>
  <si>
    <t>AB4</t>
  </si>
  <si>
    <t>7th</t>
  </si>
  <si>
    <t>84 pts</t>
  </si>
  <si>
    <t>AA4</t>
  </si>
  <si>
    <t>A1</t>
  </si>
  <si>
    <t>B1</t>
  </si>
  <si>
    <t>C1</t>
  </si>
  <si>
    <t>D1</t>
  </si>
  <si>
    <t>E1</t>
  </si>
  <si>
    <t>72 pts</t>
  </si>
  <si>
    <t>F1</t>
  </si>
  <si>
    <t>G1</t>
  </si>
  <si>
    <t>H1</t>
  </si>
  <si>
    <t>9th</t>
  </si>
  <si>
    <t>54 pts</t>
  </si>
  <si>
    <t>E2</t>
  </si>
  <si>
    <t>D2</t>
  </si>
  <si>
    <t>C2</t>
  </si>
  <si>
    <t>B2</t>
  </si>
  <si>
    <t>A2</t>
  </si>
  <si>
    <t>17th</t>
  </si>
  <si>
    <t>48 pts</t>
  </si>
  <si>
    <t>A3</t>
  </si>
  <si>
    <t>B3</t>
  </si>
  <si>
    <t>C3</t>
  </si>
  <si>
    <t>D3</t>
  </si>
  <si>
    <t>E3</t>
  </si>
  <si>
    <t>F3</t>
  </si>
  <si>
    <t>G3</t>
  </si>
  <si>
    <t>H3</t>
  </si>
  <si>
    <t>25th</t>
  </si>
  <si>
    <t>36 pts</t>
  </si>
  <si>
    <t>SEED#33</t>
  </si>
  <si>
    <t>SEED#36</t>
  </si>
  <si>
    <t>SEED#37</t>
  </si>
  <si>
    <t>SEED#41</t>
  </si>
  <si>
    <t>F2</t>
  </si>
  <si>
    <t>G2</t>
  </si>
  <si>
    <t>H2</t>
  </si>
  <si>
    <t>I1</t>
  </si>
  <si>
    <t>J1</t>
  </si>
  <si>
    <t>K1</t>
  </si>
  <si>
    <t>L1</t>
  </si>
  <si>
    <t>M1</t>
  </si>
  <si>
    <t>N1</t>
  </si>
  <si>
    <t>O1</t>
  </si>
  <si>
    <t>P1</t>
  </si>
  <si>
    <t>I2</t>
  </si>
  <si>
    <t>J2</t>
  </si>
  <si>
    <t>K2</t>
  </si>
  <si>
    <t>L2</t>
  </si>
  <si>
    <t>M2</t>
  </si>
  <si>
    <t>N2</t>
  </si>
  <si>
    <t>O2</t>
  </si>
  <si>
    <t>P2</t>
  </si>
  <si>
    <t>P3</t>
  </si>
  <si>
    <t>O3</t>
  </si>
  <si>
    <t>N3</t>
  </si>
  <si>
    <t>M3</t>
  </si>
  <si>
    <t>L3</t>
  </si>
  <si>
    <t>K3</t>
  </si>
  <si>
    <t>J3</t>
  </si>
  <si>
    <t>I3</t>
  </si>
  <si>
    <t>QT1</t>
  </si>
  <si>
    <t>SEED#48</t>
  </si>
  <si>
    <t>vs</t>
  </si>
  <si>
    <t>SEED#49</t>
  </si>
  <si>
    <t>QT2</t>
  </si>
  <si>
    <t>SEED#47</t>
  </si>
  <si>
    <t>SEED#50</t>
  </si>
  <si>
    <t>QT3</t>
  </si>
  <si>
    <t>QT4</t>
  </si>
  <si>
    <t>SEED#34</t>
  </si>
  <si>
    <t>QT5</t>
  </si>
  <si>
    <t>SEED#35</t>
  </si>
  <si>
    <t>SEED#46</t>
  </si>
  <si>
    <t>QT6</t>
  </si>
  <si>
    <t>SEED#45</t>
  </si>
  <si>
    <t>QT7</t>
  </si>
  <si>
    <t>SEED#44</t>
  </si>
  <si>
    <t>QT8</t>
  </si>
  <si>
    <t>SEED#38</t>
  </si>
  <si>
    <t>SEED#43</t>
  </si>
  <si>
    <t>QT9</t>
  </si>
  <si>
    <t>SEED#39</t>
  </si>
  <si>
    <t>SEED#42</t>
  </si>
  <si>
    <t>QT10</t>
  </si>
  <si>
    <t>SEED#40</t>
  </si>
  <si>
    <t>A</t>
  </si>
  <si>
    <t>B</t>
  </si>
  <si>
    <t>SEED#1</t>
  </si>
  <si>
    <t>SEED#2</t>
  </si>
  <si>
    <t>SEED#4</t>
  </si>
  <si>
    <t>SEED#3</t>
  </si>
  <si>
    <t>SEED#5</t>
  </si>
  <si>
    <t>SEED#6</t>
  </si>
  <si>
    <t>SEED#8</t>
  </si>
  <si>
    <t>SEED#7</t>
  </si>
  <si>
    <t>SEED#9</t>
  </si>
  <si>
    <t>SEED#10</t>
  </si>
  <si>
    <t>SEED#11</t>
  </si>
  <si>
    <t>MA1</t>
  </si>
  <si>
    <t>MA4</t>
  </si>
  <si>
    <t>Final 1/2 places</t>
  </si>
  <si>
    <t>MA2</t>
  </si>
  <si>
    <t>MA3</t>
  </si>
  <si>
    <t>Final 3/4 places</t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</si>
  <si>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</si>
  <si>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</si>
  <si>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</si>
  <si>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</si>
  <si>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</si>
  <si>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</si>
  <si>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</si>
  <si>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</si>
  <si>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</si>
  <si>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比賽場號</t>
  </si>
  <si>
    <t>分組</t>
  </si>
  <si>
    <t>Position</t>
  </si>
  <si>
    <t>Win</t>
  </si>
  <si>
    <t>Loss</t>
  </si>
  <si>
    <t>Vs</t>
  </si>
  <si>
    <t>C</t>
  </si>
  <si>
    <t>QC1</t>
  </si>
  <si>
    <t>QC4</t>
  </si>
  <si>
    <t>QC2</t>
  </si>
  <si>
    <t>QC3</t>
  </si>
  <si>
    <t>D</t>
  </si>
  <si>
    <t>QD1</t>
  </si>
  <si>
    <t>QD4</t>
  </si>
  <si>
    <t>QD2</t>
  </si>
  <si>
    <t>QD3</t>
  </si>
  <si>
    <t>E</t>
  </si>
  <si>
    <t>E4</t>
  </si>
  <si>
    <t>F</t>
  </si>
  <si>
    <t>F4</t>
  </si>
  <si>
    <t>G</t>
  </si>
  <si>
    <t>G4</t>
  </si>
  <si>
    <t>H</t>
  </si>
  <si>
    <t>H4</t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</si>
  <si>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</si>
  <si>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</si>
  <si>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</si>
  <si>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</si>
  <si>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</si>
  <si>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</si>
  <si>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</si>
  <si>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</si>
  <si>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</si>
  <si>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</si>
  <si>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</si>
  <si>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</si>
  <si>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</si>
  <si>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</si>
  <si>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</si>
  <si>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</si>
  <si>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</si>
  <si>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</si>
  <si>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</si>
  <si>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</si>
  <si>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</si>
  <si>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MB1</t>
  </si>
  <si>
    <t>MB9</t>
  </si>
  <si>
    <t>MB2</t>
  </si>
  <si>
    <t>MB13</t>
  </si>
  <si>
    <t>MB3</t>
  </si>
  <si>
    <t>MB10</t>
  </si>
  <si>
    <t>MB4</t>
  </si>
  <si>
    <t>MB16</t>
  </si>
  <si>
    <t>MB5</t>
  </si>
  <si>
    <t>MB11</t>
  </si>
  <si>
    <t>MB6</t>
  </si>
  <si>
    <t>MB14</t>
  </si>
  <si>
    <t>MB7</t>
  </si>
  <si>
    <t>MB12</t>
  </si>
  <si>
    <t>MB15</t>
  </si>
  <si>
    <t>MB8</t>
  </si>
  <si>
    <t>Playing Schedule (Men's Division II)</t>
  </si>
  <si>
    <t>A4</t>
  </si>
  <si>
    <t>B4</t>
  </si>
  <si>
    <t>C4</t>
  </si>
  <si>
    <t>D4</t>
  </si>
  <si>
    <t>I</t>
  </si>
  <si>
    <t>J</t>
  </si>
  <si>
    <t>K</t>
  </si>
  <si>
    <t>L</t>
  </si>
  <si>
    <t>M</t>
  </si>
  <si>
    <t>N</t>
  </si>
  <si>
    <t>O</t>
  </si>
  <si>
    <t>P</t>
  </si>
  <si>
    <t>WA1</t>
  </si>
  <si>
    <t>WA4</t>
  </si>
  <si>
    <t>WA2</t>
  </si>
  <si>
    <t>WA3</t>
  </si>
  <si>
    <t>Playing Schedule (Women's Division I)</t>
  </si>
  <si>
    <t>.</t>
  </si>
  <si>
    <t>WB1</t>
  </si>
  <si>
    <t>WB9</t>
  </si>
  <si>
    <t>WB2</t>
  </si>
  <si>
    <t>WB13</t>
  </si>
  <si>
    <t>WB3</t>
  </si>
  <si>
    <t>WB10</t>
  </si>
  <si>
    <t>WB4</t>
  </si>
  <si>
    <t>WB16</t>
  </si>
  <si>
    <t>WB5</t>
  </si>
  <si>
    <t>WB11</t>
  </si>
  <si>
    <t>WB6</t>
  </si>
  <si>
    <t>WB14</t>
  </si>
  <si>
    <t>WB7</t>
  </si>
  <si>
    <t>WB12</t>
  </si>
  <si>
    <t>WB15</t>
  </si>
  <si>
    <t>WB8</t>
  </si>
  <si>
    <t>Playing Schedule (Women's Division II)</t>
  </si>
  <si>
    <t>The Playing Schedule MAY BE affected by the progression of previous match days</t>
  </si>
  <si>
    <t>1st digit</t>
  </si>
  <si>
    <t>Starting Time</t>
  </si>
  <si>
    <t>Serial No.</t>
  </si>
  <si>
    <t>2nd digit</t>
  </si>
  <si>
    <t>Division</t>
  </si>
  <si>
    <t>3rd digit</t>
  </si>
  <si>
    <t>Pool</t>
  </si>
  <si>
    <t>4th digit</t>
  </si>
  <si>
    <t>LUNCH BREAK (T.B.C.)</t>
  </si>
  <si>
    <t>賽程表 (女子甲組)</t>
  </si>
  <si>
    <t>Playing area: 16m x 8m.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</si>
  <si>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H4</t>
    </r>
  </si>
  <si>
    <t>Seed#40</t>
  </si>
  <si>
    <t>Seed#41</t>
  </si>
  <si>
    <t>Seed#33</t>
  </si>
  <si>
    <t>MQT4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</si>
  <si>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D4</t>
    </r>
  </si>
  <si>
    <t>Seed#36</t>
  </si>
  <si>
    <t>Seed#37</t>
  </si>
  <si>
    <t>Seed#44</t>
  </si>
  <si>
    <t>Seed#38</t>
  </si>
  <si>
    <t>Seed#43</t>
  </si>
  <si>
    <t>Seed#35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</si>
  <si>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C4</t>
    </r>
  </si>
  <si>
    <t>MQT3</t>
  </si>
  <si>
    <t>MQT2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</si>
  <si>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B4</t>
    </r>
  </si>
  <si>
    <t>Seed#34</t>
  </si>
  <si>
    <t>Seed#39</t>
  </si>
  <si>
    <t>Seed#42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</si>
  <si>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G4</t>
    </r>
  </si>
  <si>
    <t>YSYL</t>
  </si>
  <si>
    <t>QUIT</t>
  </si>
  <si>
    <t>ABMM</t>
  </si>
  <si>
    <t>SURVIVOR</t>
  </si>
  <si>
    <t>J&amp;M</t>
  </si>
  <si>
    <t>Infinity - Ivan &amp; Pak</t>
  </si>
  <si>
    <t>Men's net: 2.43m ;  Women's net: 2.24m.</t>
  </si>
  <si>
    <t>小組單循環比賽中得分由高至低依次排名次。小組首次名晉身準決賽。</t>
  </si>
  <si>
    <t>DDWW</t>
  </si>
  <si>
    <t>TTS</t>
  </si>
  <si>
    <t>ALPS-Meiji</t>
  </si>
  <si>
    <t>PJ</t>
  </si>
  <si>
    <t>ALPS-Handshake</t>
  </si>
  <si>
    <t>Alps-STORM</t>
  </si>
  <si>
    <t>Savage</t>
  </si>
  <si>
    <t>Alps - DM</t>
  </si>
  <si>
    <t>ALPS-SCCH</t>
  </si>
  <si>
    <t>BVA-Lau Ma</t>
  </si>
  <si>
    <t>HY</t>
  </si>
  <si>
    <t>Swing</t>
  </si>
  <si>
    <t>S.Potato</t>
  </si>
  <si>
    <t>TUNG</t>
  </si>
  <si>
    <t>lb200plus</t>
  </si>
  <si>
    <t>KwaiTsing AsKa</t>
  </si>
  <si>
    <t>EFX24-Red Ice</t>
  </si>
  <si>
    <t>RBVA-Shuffle</t>
  </si>
  <si>
    <t>The Gale</t>
  </si>
  <si>
    <t>INFINITY - OHANA</t>
  </si>
  <si>
    <t>JC</t>
  </si>
  <si>
    <t>Infinity - YF</t>
  </si>
  <si>
    <t xml:space="preserve">SCAA-ballcontrol </t>
  </si>
  <si>
    <t>EFX24-RCHC</t>
  </si>
  <si>
    <t>DARIUS</t>
  </si>
  <si>
    <t>ALPS-BlackLabel</t>
  </si>
  <si>
    <t xml:space="preserve">Puipui </t>
  </si>
  <si>
    <t>INFINITY</t>
  </si>
  <si>
    <t>Infinity - Inside Out</t>
  </si>
  <si>
    <t>RBVA-To</t>
  </si>
  <si>
    <t xml:space="preserve">Infinity - Jim &amp; Mic </t>
  </si>
  <si>
    <t>WM</t>
  </si>
  <si>
    <t>Aspiring Godzilla</t>
  </si>
  <si>
    <t>Smooth Operators</t>
  </si>
  <si>
    <t>Uros Cvijanovic</t>
  </si>
  <si>
    <t>PurpleBlu</t>
  </si>
  <si>
    <t>NEW</t>
  </si>
  <si>
    <t>AA1</t>
  </si>
  <si>
    <t>AB1</t>
  </si>
  <si>
    <t>AB2</t>
  </si>
  <si>
    <t>AA2</t>
  </si>
  <si>
    <t>AA3</t>
  </si>
  <si>
    <t>AB3</t>
  </si>
  <si>
    <t>AB4</t>
  </si>
  <si>
    <t>AA4</t>
  </si>
  <si>
    <t>A1</t>
  </si>
  <si>
    <t>B1</t>
  </si>
  <si>
    <t>C1</t>
  </si>
  <si>
    <t>D1</t>
  </si>
  <si>
    <t>B1,C1</t>
  </si>
  <si>
    <t>E1</t>
  </si>
  <si>
    <t>F1</t>
  </si>
  <si>
    <t>G1</t>
  </si>
  <si>
    <t>H1</t>
  </si>
  <si>
    <t>H2</t>
  </si>
  <si>
    <t>G2</t>
  </si>
  <si>
    <t>F2,G2</t>
  </si>
  <si>
    <t>E2</t>
  </si>
  <si>
    <t>D2</t>
  </si>
  <si>
    <t>B2</t>
  </si>
  <si>
    <t>A2</t>
  </si>
  <si>
    <t>A3</t>
  </si>
  <si>
    <t>B3</t>
  </si>
  <si>
    <t>C3</t>
  </si>
  <si>
    <t>D3</t>
  </si>
  <si>
    <t>E3</t>
  </si>
  <si>
    <t>F3</t>
  </si>
  <si>
    <t>G3</t>
  </si>
  <si>
    <t>H3</t>
  </si>
  <si>
    <t>F4</t>
  </si>
  <si>
    <t>E4</t>
  </si>
  <si>
    <t>D4</t>
  </si>
  <si>
    <t>C4</t>
  </si>
  <si>
    <t>B4</t>
  </si>
  <si>
    <t>A4</t>
  </si>
  <si>
    <t>#SEED37</t>
  </si>
  <si>
    <t>BYE</t>
  </si>
  <si>
    <t>M934</t>
  </si>
  <si>
    <t>M227</t>
  </si>
  <si>
    <t>M762</t>
  </si>
  <si>
    <t>M556</t>
  </si>
  <si>
    <t>M639</t>
  </si>
  <si>
    <t>M205</t>
  </si>
  <si>
    <t>M931</t>
  </si>
  <si>
    <t>M229</t>
  </si>
  <si>
    <t>M751</t>
  </si>
  <si>
    <t>M899</t>
  </si>
  <si>
    <t>M843</t>
  </si>
  <si>
    <t>M1080</t>
  </si>
  <si>
    <t>M891</t>
  </si>
  <si>
    <t>M907</t>
  </si>
  <si>
    <t>M977</t>
  </si>
  <si>
    <t>M995</t>
  </si>
  <si>
    <t>M980</t>
  </si>
  <si>
    <t>M1048</t>
  </si>
  <si>
    <t>M806</t>
  </si>
  <si>
    <t>M988</t>
  </si>
  <si>
    <t>M969</t>
  </si>
  <si>
    <t>M291</t>
  </si>
  <si>
    <t>M179</t>
  </si>
  <si>
    <t>M798</t>
  </si>
  <si>
    <t>M331</t>
  </si>
  <si>
    <t>M1095</t>
  </si>
  <si>
    <t>M514</t>
  </si>
  <si>
    <t>M947</t>
  </si>
  <si>
    <t>M744</t>
  </si>
  <si>
    <t>M1178</t>
  </si>
  <si>
    <t>M984</t>
  </si>
  <si>
    <t>M906</t>
  </si>
  <si>
    <t>M1026</t>
  </si>
  <si>
    <t>M342</t>
  </si>
  <si>
    <t>M568</t>
  </si>
  <si>
    <t>M867</t>
  </si>
  <si>
    <t>M963</t>
  </si>
  <si>
    <t>M570</t>
  </si>
  <si>
    <t>M1036</t>
  </si>
  <si>
    <t>M1012</t>
  </si>
  <si>
    <t>M781</t>
  </si>
  <si>
    <t>M766</t>
  </si>
  <si>
    <t>M330</t>
  </si>
  <si>
    <t>M802</t>
  </si>
  <si>
    <t>M750</t>
  </si>
  <si>
    <t>M1091</t>
  </si>
  <si>
    <t>M552</t>
  </si>
  <si>
    <t>M807</t>
  </si>
  <si>
    <t>M642</t>
  </si>
  <si>
    <t>M704</t>
  </si>
  <si>
    <t>M790</t>
  </si>
  <si>
    <t>M950</t>
  </si>
  <si>
    <t>M653</t>
  </si>
  <si>
    <t>M561</t>
  </si>
  <si>
    <t>M593</t>
  </si>
  <si>
    <t>M282</t>
  </si>
  <si>
    <t>M1128</t>
  </si>
  <si>
    <t>M1099</t>
  </si>
  <si>
    <t>M1003</t>
  </si>
  <si>
    <t>M961</t>
  </si>
  <si>
    <t>M890</t>
  </si>
  <si>
    <t>M997</t>
  </si>
  <si>
    <t>M864</t>
  </si>
  <si>
    <t>M1125</t>
  </si>
  <si>
    <t>M1126</t>
  </si>
  <si>
    <t>M321</t>
  </si>
  <si>
    <t>M643</t>
  </si>
  <si>
    <t>M1092</t>
  </si>
  <si>
    <t>M1133</t>
  </si>
  <si>
    <t>M826</t>
  </si>
  <si>
    <t>M829</t>
  </si>
  <si>
    <t>M236</t>
  </si>
  <si>
    <t>M1104</t>
  </si>
  <si>
    <t>M865</t>
  </si>
  <si>
    <t>M142</t>
  </si>
  <si>
    <t>M1127</t>
  </si>
  <si>
    <t>M1166</t>
  </si>
  <si>
    <t>M1167</t>
  </si>
  <si>
    <t>B2,C2</t>
  </si>
  <si>
    <t>F2</t>
  </si>
  <si>
    <t>E3,F3,G3,H3,F4,G4,H4</t>
  </si>
  <si>
    <r>
      <rPr>
        <sz val="12"/>
        <rFont val="微軟正黑體"/>
        <family val="2"/>
      </rPr>
      <t>第一階段：小組單循環比賽</t>
    </r>
  </si>
  <si>
    <r>
      <t xml:space="preserve">Seeding List </t>
    </r>
    <r>
      <rPr>
        <sz val="12"/>
        <rFont val="Calibri"/>
        <family val="2"/>
      </rPr>
      <t>(Table 2)</t>
    </r>
  </si>
  <si>
    <r>
      <rPr>
        <sz val="12"/>
        <color indexed="8"/>
        <rFont val="微軟正黑體"/>
        <family val="2"/>
      </rPr>
      <t>資格賽賽程</t>
    </r>
  </si>
  <si>
    <r>
      <rPr>
        <sz val="12"/>
        <color indexed="8"/>
        <rFont val="微軟正黑體"/>
        <family val="2"/>
      </rPr>
      <t>男子乙組：</t>
    </r>
  </si>
  <si>
    <r>
      <rPr>
        <sz val="12"/>
        <color indexed="8"/>
        <rFont val="微軟正黑體"/>
        <family val="2"/>
      </rPr>
      <t>男子甲組：</t>
    </r>
  </si>
  <si>
    <r>
      <t xml:space="preserve">M -Men </t>
    </r>
    <r>
      <rPr>
        <sz val="12"/>
        <rFont val="微軟正黑體"/>
        <family val="2"/>
      </rPr>
      <t>男</t>
    </r>
  </si>
  <si>
    <r>
      <t>W-Women</t>
    </r>
    <r>
      <rPr>
        <sz val="12"/>
        <rFont val="微軟正黑體"/>
        <family val="2"/>
      </rPr>
      <t>女</t>
    </r>
  </si>
  <si>
    <r>
      <t xml:space="preserve">COURT </t>
    </r>
    <r>
      <rPr>
        <sz val="12"/>
        <rFont val="微軟正黑體"/>
        <family val="2"/>
      </rPr>
      <t>球場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黃金海岸</t>
    </r>
    <r>
      <rPr>
        <sz val="12"/>
        <rFont val="Calibri"/>
        <family val="2"/>
      </rPr>
      <t>(</t>
    </r>
    <r>
      <rPr>
        <sz val="12"/>
        <rFont val="微軟正黑體"/>
        <family val="2"/>
      </rPr>
      <t>新咖啡灣</t>
    </r>
    <r>
      <rPr>
        <sz val="12"/>
        <rFont val="Calibri"/>
        <family val="2"/>
      </rPr>
      <t>)</t>
    </r>
    <r>
      <rPr>
        <sz val="12"/>
        <rFont val="微軟正黑體"/>
        <family val="2"/>
      </rPr>
      <t>泳灘</t>
    </r>
  </si>
  <si>
    <r>
      <rPr>
        <sz val="12"/>
        <rFont val="微軟正黑體"/>
        <family val="2"/>
      </rPr>
      <t>組別</t>
    </r>
  </si>
  <si>
    <r>
      <rPr>
        <sz val="12"/>
        <rFont val="微軟正黑體"/>
        <family val="2"/>
      </rPr>
      <t>開始時間</t>
    </r>
  </si>
  <si>
    <r>
      <rPr>
        <sz val="12"/>
        <rFont val="微軟正黑體"/>
        <family val="2"/>
      </rPr>
      <t>序號</t>
    </r>
  </si>
  <si>
    <r>
      <rPr>
        <sz val="12"/>
        <rFont val="微軟正黑體"/>
        <family val="2"/>
      </rPr>
      <t>分組</t>
    </r>
  </si>
  <si>
    <r>
      <rPr>
        <sz val="12"/>
        <rFont val="微軟正黑體"/>
        <family val="2"/>
      </rPr>
      <t>比賽編號</t>
    </r>
  </si>
  <si>
    <r>
      <t>iii</t>
    </r>
    <r>
      <rPr>
        <sz val="12"/>
        <color indexed="8"/>
        <rFont val="Microsoft JhengHei"/>
        <family val="2"/>
      </rPr>
      <t>、</t>
    </r>
    <r>
      <rPr>
        <sz val="12"/>
        <color indexed="8"/>
        <rFont val="Calibri"/>
        <family val="2"/>
      </rPr>
      <t xml:space="preserve">                </t>
    </r>
    <r>
      <rPr>
        <sz val="12"/>
        <color indexed="8"/>
        <rFont val="Microsoft JhengHei"/>
        <family val="2"/>
      </rPr>
      <t>其餘隊伍如下抽簽分配於各組內。</t>
    </r>
  </si>
  <si>
    <r>
      <t xml:space="preserve">Draw 1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Calibri"/>
        <family val="2"/>
      </rPr>
      <t xml:space="preserve"> SEED#9 – SEED#12</t>
    </r>
  </si>
  <si>
    <r>
      <t xml:space="preserve">Draw 2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Calibri"/>
        <family val="2"/>
      </rPr>
      <t xml:space="preserve"> SEED#13 – SEED#16</t>
    </r>
  </si>
  <si>
    <r>
      <t xml:space="preserve">Draw 3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Calibri"/>
        <family val="2"/>
      </rPr>
      <t xml:space="preserve"> SEED#17 – SEED#24</t>
    </r>
  </si>
  <si>
    <r>
      <t xml:space="preserve">Draw 4 </t>
    </r>
    <r>
      <rPr>
        <sz val="12"/>
        <color indexed="8"/>
        <rFont val="Microsoft JhengHei"/>
        <family val="2"/>
      </rPr>
      <t>＝</t>
    </r>
    <r>
      <rPr>
        <sz val="12"/>
        <color indexed="8"/>
        <rFont val="Calibri"/>
        <family val="2"/>
      </rPr>
      <t xml:space="preserve"> SEED#25 – SEED#32 </t>
    </r>
  </si>
  <si>
    <r>
      <rPr>
        <sz val="12"/>
        <color indexed="12"/>
        <rFont val="微軟正黑體"/>
        <family val="2"/>
      </rPr>
      <t>種子隊名單</t>
    </r>
    <r>
      <rPr>
        <sz val="12"/>
        <color indexed="12"/>
        <rFont val="Calibri"/>
        <family val="2"/>
      </rPr>
      <t>(</t>
    </r>
    <r>
      <rPr>
        <sz val="12"/>
        <color indexed="12"/>
        <rFont val="微軟正黑體"/>
        <family val="2"/>
      </rPr>
      <t>表二</t>
    </r>
    <r>
      <rPr>
        <sz val="12"/>
        <color indexed="12"/>
        <rFont val="Calibri"/>
        <family val="2"/>
      </rPr>
      <t>)</t>
    </r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</si>
  <si>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</si>
  <si>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</si>
  <si>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r>
      <rPr>
        <sz val="12"/>
        <rFont val="微軟正黑體"/>
        <family val="2"/>
      </rPr>
      <t>比賽場號</t>
    </r>
  </si>
  <si>
    <r>
      <rPr>
        <sz val="12"/>
        <rFont val="微軟正黑體"/>
        <family val="2"/>
      </rPr>
      <t>對賽隊</t>
    </r>
  </si>
  <si>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33</t>
    </r>
    <r>
      <rPr>
        <sz val="12"/>
        <color indexed="8"/>
        <rFont val="Calibri"/>
        <family val="2"/>
      </rPr>
      <t>-44</t>
    </r>
    <r>
      <rPr>
        <sz val="12"/>
        <color indexed="8"/>
        <rFont val="微軟正黑體"/>
        <family val="2"/>
      </rPr>
      <t>種子進行淘汰賽，賽出資格並分配於各組內。</t>
    </r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</si>
  <si>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A4</t>
    </r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</si>
  <si>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E4</t>
    </r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</si>
  <si>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F4</t>
    </r>
  </si>
  <si>
    <r>
      <t xml:space="preserve">1.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</si>
  <si>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t xml:space="preserve">2. </t>
    </r>
    <r>
      <rPr>
        <sz val="12"/>
        <rFont val="微軟正黑體"/>
        <family val="2"/>
      </rPr>
      <t>第</t>
    </r>
    <r>
      <rPr>
        <sz val="12"/>
        <rFont val="Calibri"/>
        <family val="2"/>
      </rPr>
      <t>9</t>
    </r>
    <r>
      <rPr>
        <sz val="12"/>
        <rFont val="微軟正黑體"/>
        <family val="2"/>
      </rPr>
      <t>至第</t>
    </r>
    <r>
      <rPr>
        <sz val="12"/>
        <rFont val="Calibri"/>
        <family val="2"/>
      </rPr>
      <t>32</t>
    </r>
    <r>
      <rPr>
        <sz val="12"/>
        <rFont val="微軟正黑體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微軟正黑體"/>
        <family val="2"/>
      </rPr>
      <t>至</t>
    </r>
    <r>
      <rPr>
        <sz val="12"/>
        <rFont val="Calibri"/>
        <family val="2"/>
      </rPr>
      <t>H</t>
    </r>
    <r>
      <rPr>
        <sz val="12"/>
        <rFont val="微軟正黑體"/>
        <family val="2"/>
      </rPr>
      <t>組。</t>
    </r>
  </si>
  <si>
    <r>
      <t xml:space="preserve">3. </t>
    </r>
    <r>
      <rPr>
        <sz val="12"/>
        <rFont val="微軟正黑體"/>
        <family val="2"/>
      </rPr>
      <t>其餘隊伍根據資格賽成績分配於各組內。</t>
    </r>
  </si>
  <si>
    <r>
      <rPr>
        <sz val="12"/>
        <rFont val="微軟正黑體"/>
        <family val="2"/>
      </rPr>
      <t>小組單循環比賽中得分由高至低依次排名次。首次名晉級。</t>
    </r>
  </si>
  <si>
    <r>
      <rPr>
        <sz val="12"/>
        <rFont val="微軟正黑體"/>
        <family val="2"/>
      </rPr>
      <t>第三名為名次</t>
    </r>
    <r>
      <rPr>
        <sz val="12"/>
        <rFont val="Calibri"/>
        <family val="2"/>
      </rPr>
      <t>17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48</t>
    </r>
    <r>
      <rPr>
        <sz val="12"/>
        <rFont val="微軟正黑體"/>
        <family val="2"/>
      </rPr>
      <t>種子分。</t>
    </r>
  </si>
  <si>
    <r>
      <rPr>
        <sz val="12"/>
        <rFont val="微軟正黑體"/>
        <family val="2"/>
      </rPr>
      <t>第四名為名次</t>
    </r>
    <r>
      <rPr>
        <sz val="12"/>
        <rFont val="Calibri"/>
        <family val="2"/>
      </rPr>
      <t>25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36</t>
    </r>
    <r>
      <rPr>
        <sz val="12"/>
        <rFont val="微軟正黑體"/>
        <family val="2"/>
      </rPr>
      <t>種子分。</t>
    </r>
  </si>
  <si>
    <r>
      <t xml:space="preserve">1.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</si>
  <si>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r>
      <t xml:space="preserve">2. </t>
    </r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至第</t>
    </r>
    <r>
      <rPr>
        <sz val="12"/>
        <color indexed="8"/>
        <rFont val="Calibri"/>
        <family val="2"/>
      </rPr>
      <t>8</t>
    </r>
    <r>
      <rPr>
        <sz val="12"/>
        <color indexed="8"/>
        <rFont val="微軟正黑體"/>
        <family val="2"/>
      </rPr>
      <t>種子依次編入</t>
    </r>
    <r>
      <rPr>
        <sz val="12"/>
        <color indexed="8"/>
        <rFont val="Calibri"/>
        <family val="2"/>
      </rPr>
      <t>A,B</t>
    </r>
    <r>
      <rPr>
        <sz val="12"/>
        <color indexed="8"/>
        <rFont val="微軟正黑體"/>
        <family val="2"/>
      </rPr>
      <t>組。</t>
    </r>
  </si>
  <si>
    <r>
      <t xml:space="preserve">Draw 1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SEED#9 – SEED#12</t>
    </r>
  </si>
  <si>
    <r>
      <t xml:space="preserve">Draw 2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SEED#13 – SEED#16</t>
    </r>
  </si>
  <si>
    <r>
      <t xml:space="preserve">Draw 3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SEED#17 – SEED#24</t>
    </r>
  </si>
  <si>
    <r>
      <t xml:space="preserve">Draw 4 </t>
    </r>
    <r>
      <rPr>
        <sz val="12"/>
        <color indexed="8"/>
        <rFont val="微軟正黑體"/>
        <family val="2"/>
      </rPr>
      <t>＝</t>
    </r>
    <r>
      <rPr>
        <sz val="12"/>
        <color indexed="8"/>
        <rFont val="Calibri"/>
        <family val="2"/>
      </rPr>
      <t xml:space="preserve"> SEED#25 – SEED#32 </t>
    </r>
  </si>
  <si>
    <r>
      <rPr>
        <sz val="12"/>
        <color indexed="8"/>
        <rFont val="微軟正黑體"/>
        <family val="2"/>
      </rPr>
      <t>小組單循環比賽中得分由高至低依次排名次。小組首次名晉身準決賽。</t>
    </r>
  </si>
  <si>
    <r>
      <rPr>
        <sz val="12"/>
        <color indexed="8"/>
        <rFont val="微軟正黑體"/>
        <family val="2"/>
      </rPr>
      <t>第三名為名次</t>
    </r>
    <r>
      <rPr>
        <sz val="12"/>
        <color indexed="8"/>
        <rFont val="Calibri"/>
        <family val="2"/>
      </rPr>
      <t>5</t>
    </r>
    <r>
      <rPr>
        <sz val="12"/>
        <color indexed="8"/>
        <rFont val="微軟正黑體"/>
        <family val="2"/>
      </rPr>
      <t>得</t>
    </r>
    <r>
      <rPr>
        <sz val="12"/>
        <color indexed="8"/>
        <rFont val="Calibri"/>
        <family val="2"/>
      </rPr>
      <t>96</t>
    </r>
    <r>
      <rPr>
        <sz val="12"/>
        <color indexed="8"/>
        <rFont val="微軟正黑體"/>
        <family val="2"/>
      </rPr>
      <t>種子分；第四名為名次</t>
    </r>
    <r>
      <rPr>
        <sz val="12"/>
        <color indexed="8"/>
        <rFont val="Calibri"/>
        <family val="2"/>
      </rPr>
      <t>7</t>
    </r>
    <r>
      <rPr>
        <sz val="12"/>
        <color indexed="8"/>
        <rFont val="微軟正黑體"/>
        <family val="2"/>
      </rPr>
      <t>得</t>
    </r>
    <r>
      <rPr>
        <sz val="12"/>
        <color indexed="8"/>
        <rFont val="Calibri"/>
        <family val="2"/>
      </rPr>
      <t>84</t>
    </r>
    <r>
      <rPr>
        <sz val="12"/>
        <color indexed="8"/>
        <rFont val="微軟正黑體"/>
        <family val="2"/>
      </rPr>
      <t>種子分。</t>
    </r>
  </si>
  <si>
    <t>男子組：</t>
  </si>
  <si>
    <t>F681</t>
  </si>
  <si>
    <t>F735</t>
  </si>
  <si>
    <t>F530</t>
  </si>
  <si>
    <t>F556</t>
  </si>
  <si>
    <t>F538</t>
  </si>
  <si>
    <t>F153</t>
  </si>
  <si>
    <t>F202</t>
  </si>
  <si>
    <t>F929</t>
  </si>
  <si>
    <t>F450</t>
  </si>
  <si>
    <t>F560</t>
  </si>
  <si>
    <t>F584</t>
  </si>
  <si>
    <t>F437</t>
  </si>
  <si>
    <t>F641</t>
  </si>
  <si>
    <t>F701</t>
  </si>
  <si>
    <t>F585</t>
  </si>
  <si>
    <t>F571</t>
  </si>
  <si>
    <t>F609</t>
  </si>
  <si>
    <t>F799</t>
  </si>
  <si>
    <t>F624</t>
  </si>
  <si>
    <t>F567</t>
  </si>
  <si>
    <t>F583</t>
  </si>
  <si>
    <t>F582</t>
  </si>
  <si>
    <t>F520</t>
  </si>
  <si>
    <t>F696</t>
  </si>
  <si>
    <t>F843</t>
  </si>
  <si>
    <t>F844</t>
  </si>
  <si>
    <t>F531</t>
  </si>
  <si>
    <t>F179</t>
  </si>
  <si>
    <t>F296</t>
  </si>
  <si>
    <t>F297</t>
  </si>
  <si>
    <t>F283</t>
  </si>
  <si>
    <t>F653</t>
  </si>
  <si>
    <t>F595</t>
  </si>
  <si>
    <t>F832</t>
  </si>
  <si>
    <t>F675</t>
  </si>
  <si>
    <t>F657</t>
  </si>
  <si>
    <t>F601</t>
  </si>
  <si>
    <t>F518</t>
  </si>
  <si>
    <t>F439</t>
  </si>
  <si>
    <t>F588</t>
  </si>
  <si>
    <t>F277</t>
  </si>
  <si>
    <t>F428</t>
  </si>
  <si>
    <t>F926</t>
  </si>
  <si>
    <t>F961</t>
  </si>
  <si>
    <t>F858</t>
  </si>
  <si>
    <t>F764</t>
  </si>
  <si>
    <t>F776</t>
  </si>
  <si>
    <t>F676</t>
  </si>
  <si>
    <t>F611</t>
  </si>
  <si>
    <t>F215</t>
  </si>
  <si>
    <t>F950</t>
  </si>
  <si>
    <t>F955</t>
  </si>
  <si>
    <t>F1013</t>
  </si>
  <si>
    <t>F1012</t>
  </si>
  <si>
    <t>F754</t>
  </si>
  <si>
    <t>F708</t>
  </si>
  <si>
    <t>F1009</t>
  </si>
  <si>
    <t>F1010</t>
  </si>
  <si>
    <t>F175</t>
  </si>
  <si>
    <t>F810</t>
  </si>
  <si>
    <t>女子甲組：</t>
  </si>
  <si>
    <r>
      <t xml:space="preserve">1. </t>
    </r>
    <r>
      <rPr>
        <sz val="12"/>
        <color indexed="8"/>
        <rFont val="Microsoft JhengHei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Microsoft JhengHei"/>
        <family val="2"/>
      </rPr>
      <t>）排列種子隊。</t>
    </r>
  </si>
  <si>
    <r>
      <t xml:space="preserve">2. </t>
    </r>
    <r>
      <rPr>
        <sz val="12"/>
        <color indexed="8"/>
        <rFont val="Microsoft JhengHei"/>
        <family val="2"/>
      </rPr>
      <t>第</t>
    </r>
    <r>
      <rPr>
        <sz val="12"/>
        <color indexed="8"/>
        <rFont val="Calibri"/>
        <family val="2"/>
      </rPr>
      <t>1</t>
    </r>
    <r>
      <rPr>
        <sz val="12"/>
        <color indexed="8"/>
        <rFont val="Microsoft JhengHei"/>
        <family val="2"/>
      </rPr>
      <t>至第</t>
    </r>
    <r>
      <rPr>
        <sz val="12"/>
        <color indexed="8"/>
        <rFont val="Calibri"/>
        <family val="2"/>
      </rPr>
      <t>8</t>
    </r>
    <r>
      <rPr>
        <sz val="12"/>
        <color indexed="8"/>
        <rFont val="Microsoft JhengHei"/>
        <family val="2"/>
      </rPr>
      <t>種子依次編入</t>
    </r>
    <r>
      <rPr>
        <sz val="12"/>
        <color indexed="8"/>
        <rFont val="Calibri"/>
        <family val="2"/>
      </rPr>
      <t>A,B</t>
    </r>
    <r>
      <rPr>
        <sz val="12"/>
        <color indexed="8"/>
        <rFont val="Microsoft JhengHei"/>
        <family val="2"/>
      </rPr>
      <t>組。</t>
    </r>
  </si>
  <si>
    <r>
      <rPr>
        <sz val="12"/>
        <color indexed="8"/>
        <rFont val="Microsoft JhengHei"/>
        <family val="2"/>
      </rPr>
      <t>小組首次名交叉對賽，勝方進行冠軍賽</t>
    </r>
    <r>
      <rPr>
        <sz val="12"/>
        <color indexed="8"/>
        <rFont val="新細明體"/>
        <family val="1"/>
      </rPr>
      <t>，</t>
    </r>
    <r>
      <rPr>
        <sz val="12"/>
        <color indexed="8"/>
        <rFont val="Microsoft JhengHei"/>
        <family val="2"/>
      </rPr>
      <t>負方進行季軍賽；</t>
    </r>
  </si>
  <si>
    <r>
      <rPr>
        <sz val="12"/>
        <color indexed="8"/>
        <rFont val="Microsoft JhengHei"/>
        <family val="2"/>
      </rPr>
      <t>小組第三名為名次</t>
    </r>
    <r>
      <rPr>
        <sz val="12"/>
        <color indexed="8"/>
        <rFont val="Calibri"/>
        <family val="2"/>
      </rPr>
      <t>5</t>
    </r>
    <r>
      <rPr>
        <sz val="12"/>
        <color indexed="8"/>
        <rFont val="Microsoft JhengHei"/>
        <family val="2"/>
      </rPr>
      <t>得</t>
    </r>
    <r>
      <rPr>
        <sz val="12"/>
        <color indexed="8"/>
        <rFont val="Calibri"/>
        <family val="2"/>
      </rPr>
      <t>96</t>
    </r>
    <r>
      <rPr>
        <sz val="12"/>
        <color indexed="8"/>
        <rFont val="Microsoft JhengHei"/>
        <family val="2"/>
      </rPr>
      <t>種子分；第四名為名次</t>
    </r>
    <r>
      <rPr>
        <sz val="12"/>
        <color indexed="8"/>
        <rFont val="Calibri"/>
        <family val="2"/>
      </rPr>
      <t>7</t>
    </r>
    <r>
      <rPr>
        <sz val="12"/>
        <color indexed="8"/>
        <rFont val="Microsoft JhengHei"/>
        <family val="2"/>
      </rPr>
      <t>得</t>
    </r>
    <r>
      <rPr>
        <sz val="12"/>
        <color indexed="8"/>
        <rFont val="Calibri"/>
        <family val="2"/>
      </rPr>
      <t>84</t>
    </r>
    <r>
      <rPr>
        <sz val="12"/>
        <color indexed="8"/>
        <rFont val="Microsoft JhengHei"/>
        <family val="2"/>
      </rPr>
      <t>種子分。</t>
    </r>
  </si>
  <si>
    <t>5th</t>
  </si>
  <si>
    <t>96 pts</t>
  </si>
  <si>
    <t>7th</t>
  </si>
  <si>
    <t>84 pts</t>
  </si>
  <si>
    <r>
      <rPr>
        <b/>
        <sz val="12"/>
        <rFont val="微軟正黑體"/>
        <family val="2"/>
      </rPr>
      <t>報　　到</t>
    </r>
  </si>
  <si>
    <r>
      <rPr>
        <sz val="12"/>
        <rFont val="微軟正黑體"/>
        <family val="2"/>
      </rPr>
      <t>所有參賽隊伍須於規定時間前</t>
    </r>
    <r>
      <rPr>
        <sz val="12"/>
        <rFont val="Calibri"/>
        <family val="2"/>
      </rPr>
      <t>15</t>
    </r>
    <r>
      <rPr>
        <sz val="12"/>
        <rFont val="微軟正黑體"/>
        <family val="2"/>
      </rPr>
      <t>分鐘，向司令台報到。</t>
    </r>
  </si>
  <si>
    <r>
      <rPr>
        <sz val="12"/>
        <rFont val="微軟正黑體"/>
        <family val="2"/>
      </rPr>
      <t>如發現冒名頂替者，則其球隊之比賽資格及所得成績分將被取消。</t>
    </r>
  </si>
  <si>
    <r>
      <rPr>
        <b/>
        <sz val="12"/>
        <rFont val="微軟正黑體"/>
        <family val="2"/>
      </rPr>
      <t>比賽制服</t>
    </r>
  </si>
  <si>
    <r>
      <rPr>
        <sz val="12"/>
        <rFont val="微軟正黑體"/>
        <family val="2"/>
      </rPr>
      <t>比賽隊伍必須穿著比賽制服。</t>
    </r>
  </si>
  <si>
    <r>
      <rPr>
        <b/>
        <sz val="12"/>
        <rFont val="微軟正黑體"/>
        <family val="2"/>
      </rPr>
      <t>比賽規則</t>
    </r>
  </si>
  <si>
    <r>
      <rPr>
        <sz val="12"/>
        <rFont val="微軟正黑體"/>
        <family val="2"/>
      </rPr>
      <t>採用國際排球協會最新之沙灘排球現規則，網高及球場面積如下：</t>
    </r>
  </si>
  <si>
    <r>
      <rPr>
        <sz val="12"/>
        <rFont val="微軟正黑體"/>
        <family val="2"/>
      </rPr>
      <t>男子組網高</t>
    </r>
    <r>
      <rPr>
        <sz val="12"/>
        <rFont val="Calibri"/>
        <family val="2"/>
      </rPr>
      <t>2.43</t>
    </r>
    <r>
      <rPr>
        <sz val="12"/>
        <rFont val="微軟正黑體"/>
        <family val="2"/>
      </rPr>
      <t>米；女子組網高</t>
    </r>
    <r>
      <rPr>
        <sz val="12"/>
        <rFont val="Calibri"/>
        <family val="2"/>
      </rPr>
      <t>2.24</t>
    </r>
    <r>
      <rPr>
        <sz val="12"/>
        <rFont val="微軟正黑體"/>
        <family val="2"/>
      </rPr>
      <t>米。</t>
    </r>
  </si>
  <si>
    <r>
      <rPr>
        <sz val="12"/>
        <rFont val="微軟正黑體"/>
        <family val="2"/>
      </rPr>
      <t>球場：</t>
    </r>
    <r>
      <rPr>
        <sz val="12"/>
        <rFont val="Calibri"/>
        <family val="2"/>
      </rPr>
      <t>16</t>
    </r>
    <r>
      <rPr>
        <sz val="12"/>
        <rFont val="微軟正黑體"/>
        <family val="2"/>
      </rPr>
      <t>米</t>
    </r>
    <r>
      <rPr>
        <sz val="12"/>
        <rFont val="Calibri"/>
        <family val="2"/>
      </rPr>
      <t>x 8</t>
    </r>
    <r>
      <rPr>
        <sz val="12"/>
        <rFont val="微軟正黑體"/>
        <family val="2"/>
      </rPr>
      <t>米；半場</t>
    </r>
    <r>
      <rPr>
        <sz val="12"/>
        <rFont val="Calibri"/>
        <family val="2"/>
      </rPr>
      <t>8</t>
    </r>
    <r>
      <rPr>
        <sz val="12"/>
        <rFont val="微軟正黑體"/>
        <family val="2"/>
      </rPr>
      <t>米</t>
    </r>
    <r>
      <rPr>
        <sz val="12"/>
        <rFont val="Calibri"/>
        <family val="2"/>
      </rPr>
      <t>x 8</t>
    </r>
    <r>
      <rPr>
        <sz val="12"/>
        <rFont val="微軟正黑體"/>
        <family val="2"/>
      </rPr>
      <t>米。</t>
    </r>
  </si>
  <si>
    <r>
      <rPr>
        <sz val="12"/>
        <rFont val="微軟正黑體"/>
        <family val="2"/>
      </rPr>
      <t>一、二局每累積</t>
    </r>
    <r>
      <rPr>
        <sz val="12"/>
        <rFont val="Calibri"/>
        <family val="2"/>
      </rPr>
      <t>7</t>
    </r>
    <r>
      <rPr>
        <sz val="12"/>
        <rFont val="微軟正黑體"/>
        <family val="2"/>
      </rPr>
      <t>分，決勝局每累積</t>
    </r>
    <r>
      <rPr>
        <sz val="12"/>
        <rFont val="Calibri"/>
        <family val="2"/>
      </rPr>
      <t>5</t>
    </r>
    <r>
      <rPr>
        <sz val="12"/>
        <rFont val="微軟正黑體"/>
        <family val="2"/>
      </rPr>
      <t>分交換場地作賽。</t>
    </r>
  </si>
  <si>
    <r>
      <rPr>
        <sz val="12"/>
        <rFont val="微軟正黑體"/>
        <family val="2"/>
      </rPr>
      <t>每隊每局一次暫停，限時</t>
    </r>
    <r>
      <rPr>
        <sz val="12"/>
        <rFont val="Calibri"/>
        <family val="2"/>
      </rPr>
      <t>30</t>
    </r>
    <r>
      <rPr>
        <sz val="12"/>
        <rFont val="微軟正黑體"/>
        <family val="2"/>
      </rPr>
      <t>秒，只有隊長方可要求暫停。</t>
    </r>
  </si>
  <si>
    <r>
      <rPr>
        <sz val="12"/>
        <rFont val="微軟正黑體"/>
        <family val="2"/>
      </rPr>
      <t>技術暫停：只設於一、二局，兩隊得分總和</t>
    </r>
    <r>
      <rPr>
        <sz val="12"/>
        <rFont val="Calibri"/>
        <family val="2"/>
      </rPr>
      <t>21</t>
    </r>
    <r>
      <rPr>
        <sz val="12"/>
        <rFont val="微軟正黑體"/>
        <family val="2"/>
      </rPr>
      <t>分時自動執行，限時</t>
    </r>
    <r>
      <rPr>
        <sz val="12"/>
        <rFont val="Calibri"/>
        <family val="2"/>
      </rPr>
      <t>30</t>
    </r>
    <r>
      <rPr>
        <sz val="12"/>
        <rFont val="微軟正黑體"/>
        <family val="2"/>
      </rPr>
      <t>秒。</t>
    </r>
  </si>
  <si>
    <r>
      <rPr>
        <b/>
        <sz val="12"/>
        <rFont val="微軟正黑體"/>
        <family val="2"/>
      </rPr>
      <t>球員不可用上手手指﹝虛攻﹞完成攻擊性擊球。</t>
    </r>
  </si>
  <si>
    <r>
      <rPr>
        <b/>
        <sz val="12"/>
        <rFont val="微軟正黑體"/>
        <family val="2"/>
      </rPr>
      <t>凡</t>
    </r>
    <r>
      <rPr>
        <b/>
        <sz val="12"/>
        <rFont val="Calibri"/>
        <family val="2"/>
      </rPr>
      <t xml:space="preserve"> NO SHOW </t>
    </r>
    <r>
      <rPr>
        <b/>
        <sz val="12"/>
        <rFont val="微軟正黑體"/>
        <family val="2"/>
      </rPr>
      <t>將不獲積分。</t>
    </r>
  </si>
  <si>
    <r>
      <rPr>
        <b/>
        <u val="single"/>
        <sz val="12"/>
        <rFont val="微軟正黑體"/>
        <family val="2"/>
      </rPr>
      <t>第</t>
    </r>
    <r>
      <rPr>
        <b/>
        <u val="single"/>
        <sz val="12"/>
        <rFont val="Calibri"/>
        <family val="2"/>
      </rPr>
      <t>27</t>
    </r>
    <r>
      <rPr>
        <b/>
        <u val="single"/>
        <sz val="12"/>
        <rFont val="微軟正黑體"/>
        <family val="2"/>
      </rPr>
      <t>屆全港公開沙灘排球錦標賽時間表</t>
    </r>
  </si>
  <si>
    <r>
      <rPr>
        <b/>
        <sz val="12"/>
        <rFont val="微軟正黑體"/>
        <family val="2"/>
      </rPr>
      <t>賽程可能被上周未能完成的賽事之進度影響</t>
    </r>
  </si>
  <si>
    <r>
      <rPr>
        <b/>
        <sz val="12"/>
        <rFont val="微軟正黑體"/>
        <family val="2"/>
      </rPr>
      <t>賽程表</t>
    </r>
    <r>
      <rPr>
        <b/>
        <sz val="12"/>
        <rFont val="Calibri"/>
        <family val="2"/>
      </rPr>
      <t xml:space="preserve"> (</t>
    </r>
    <r>
      <rPr>
        <b/>
        <sz val="12"/>
        <rFont val="微軟正黑體"/>
        <family val="2"/>
      </rPr>
      <t>女子乙組</t>
    </r>
    <r>
      <rPr>
        <b/>
        <sz val="12"/>
        <rFont val="Calibri"/>
        <family val="2"/>
      </rPr>
      <t>)</t>
    </r>
  </si>
  <si>
    <r>
      <rPr>
        <sz val="12"/>
        <rFont val="Microsoft JhengHei"/>
        <family val="2"/>
      </rPr>
      <t>小組單循環比賽中得分由高至低依次排名次，首次名晉級。</t>
    </r>
  </si>
  <si>
    <r>
      <rPr>
        <sz val="12"/>
        <rFont val="Microsoft JhengHei"/>
        <family val="2"/>
      </rPr>
      <t>第三名為名次</t>
    </r>
    <r>
      <rPr>
        <sz val="12"/>
        <rFont val="Calibri"/>
        <family val="2"/>
      </rPr>
      <t>17</t>
    </r>
    <r>
      <rPr>
        <sz val="12"/>
        <rFont val="Microsoft JhengHei"/>
        <family val="2"/>
      </rPr>
      <t>得</t>
    </r>
    <r>
      <rPr>
        <sz val="12"/>
        <rFont val="Calibri"/>
        <family val="2"/>
      </rPr>
      <t>48</t>
    </r>
    <r>
      <rPr>
        <sz val="12"/>
        <rFont val="Microsoft JhengHei"/>
        <family val="2"/>
      </rPr>
      <t>種子分。</t>
    </r>
  </si>
  <si>
    <r>
      <rPr>
        <sz val="12"/>
        <rFont val="Microsoft JhengHei"/>
        <family val="2"/>
      </rPr>
      <t>第四名為名次</t>
    </r>
    <r>
      <rPr>
        <sz val="12"/>
        <rFont val="Calibri"/>
        <family val="2"/>
      </rPr>
      <t>25</t>
    </r>
    <r>
      <rPr>
        <sz val="12"/>
        <rFont val="Microsoft JhengHei"/>
        <family val="2"/>
      </rPr>
      <t>得</t>
    </r>
    <r>
      <rPr>
        <sz val="12"/>
        <rFont val="Calibri"/>
        <family val="2"/>
      </rPr>
      <t>36</t>
    </r>
    <r>
      <rPr>
        <sz val="12"/>
        <rFont val="Microsoft JhengHei"/>
        <family val="2"/>
      </rPr>
      <t>種子分。</t>
    </r>
  </si>
  <si>
    <r>
      <rPr>
        <b/>
        <sz val="12"/>
        <color indexed="12"/>
        <rFont val="微軟正黑體"/>
        <family val="2"/>
      </rPr>
      <t>種子編號</t>
    </r>
  </si>
  <si>
    <r>
      <rPr>
        <b/>
        <sz val="12"/>
        <rFont val="微軟正黑體"/>
        <family val="2"/>
      </rPr>
      <t>積分</t>
    </r>
  </si>
  <si>
    <r>
      <rPr>
        <b/>
        <sz val="12"/>
        <rFont val="微軟正黑體"/>
        <family val="2"/>
      </rPr>
      <t>抽籤結果</t>
    </r>
  </si>
  <si>
    <r>
      <rPr>
        <b/>
        <sz val="12"/>
        <rFont val="微軟正黑體"/>
        <family val="2"/>
      </rPr>
      <t>隊名</t>
    </r>
  </si>
  <si>
    <r>
      <rPr>
        <b/>
        <sz val="12"/>
        <rFont val="微軟正黑體"/>
        <family val="2"/>
      </rPr>
      <t>球員</t>
    </r>
    <r>
      <rPr>
        <b/>
        <sz val="12"/>
        <rFont val="Calibri"/>
        <family val="2"/>
      </rPr>
      <t>1</t>
    </r>
  </si>
  <si>
    <r>
      <rPr>
        <b/>
        <sz val="12"/>
        <rFont val="微軟正黑體"/>
        <family val="2"/>
      </rPr>
      <t>註冊編號</t>
    </r>
  </si>
  <si>
    <r>
      <rPr>
        <b/>
        <sz val="12"/>
        <rFont val="微軟正黑體"/>
        <family val="2"/>
      </rPr>
      <t>球員</t>
    </r>
    <r>
      <rPr>
        <b/>
        <sz val="12"/>
        <rFont val="Calibri"/>
        <family val="2"/>
      </rPr>
      <t>2</t>
    </r>
  </si>
  <si>
    <r>
      <rPr>
        <b/>
        <sz val="12"/>
        <rFont val="微軟正黑體"/>
        <family val="2"/>
      </rPr>
      <t>備註</t>
    </r>
  </si>
  <si>
    <r>
      <rPr>
        <sz val="12"/>
        <rFont val="微軟正黑體"/>
        <family val="2"/>
      </rPr>
      <t>賽事積分</t>
    </r>
  </si>
  <si>
    <r>
      <rPr>
        <sz val="12"/>
        <rFont val="微軟正黑體"/>
        <family val="2"/>
      </rPr>
      <t>球員積分</t>
    </r>
  </si>
  <si>
    <r>
      <rPr>
        <sz val="12"/>
        <rFont val="微軟正黑體"/>
        <family val="2"/>
      </rPr>
      <t>勝出隊伍</t>
    </r>
  </si>
  <si>
    <r>
      <t>QT1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H4</t>
    </r>
  </si>
  <si>
    <r>
      <t>QT2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G4</t>
    </r>
  </si>
  <si>
    <r>
      <t>QT3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F4</t>
    </r>
  </si>
  <si>
    <r>
      <t>QT4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E4</t>
    </r>
  </si>
  <si>
    <r>
      <t>QT5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D4</t>
    </r>
  </si>
  <si>
    <r>
      <t>QT6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C4</t>
    </r>
  </si>
  <si>
    <r>
      <t>QT7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B4</t>
    </r>
  </si>
  <si>
    <r>
      <t>QT8</t>
    </r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A4</t>
    </r>
  </si>
  <si>
    <r>
      <rPr>
        <b/>
        <sz val="12"/>
        <rFont val="微軟正黑體"/>
        <family val="2"/>
      </rPr>
      <t>賽程表</t>
    </r>
    <r>
      <rPr>
        <b/>
        <sz val="12"/>
        <rFont val="Calibri"/>
        <family val="2"/>
      </rPr>
      <t xml:space="preserve"> (</t>
    </r>
    <r>
      <rPr>
        <b/>
        <sz val="12"/>
        <rFont val="微軟正黑體"/>
        <family val="2"/>
      </rPr>
      <t>男子乙組</t>
    </r>
    <r>
      <rPr>
        <b/>
        <sz val="12"/>
        <rFont val="Calibri"/>
        <family val="2"/>
      </rPr>
      <t>)</t>
    </r>
  </si>
  <si>
    <r>
      <rPr>
        <b/>
        <sz val="12"/>
        <rFont val="微軟正黑體"/>
        <family val="2"/>
      </rPr>
      <t>賽程表</t>
    </r>
    <r>
      <rPr>
        <b/>
        <sz val="12"/>
        <rFont val="Calibri"/>
        <family val="2"/>
      </rPr>
      <t xml:space="preserve"> (</t>
    </r>
    <r>
      <rPr>
        <b/>
        <sz val="12"/>
        <rFont val="微軟正黑體"/>
        <family val="2"/>
      </rPr>
      <t>男子甲組</t>
    </r>
    <r>
      <rPr>
        <b/>
        <sz val="12"/>
        <rFont val="Calibri"/>
        <family val="2"/>
      </rPr>
      <t>)</t>
    </r>
  </si>
  <si>
    <r>
      <rPr>
        <b/>
        <sz val="12"/>
        <rFont val="微軟正黑體"/>
        <family val="2"/>
      </rPr>
      <t>賽事積分</t>
    </r>
  </si>
  <si>
    <r>
      <rPr>
        <b/>
        <sz val="12"/>
        <rFont val="微軟正黑體"/>
        <family val="2"/>
      </rPr>
      <t>球員積分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</si>
  <si>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QT3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</si>
  <si>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QT4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</si>
  <si>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H4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</si>
  <si>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G4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</si>
  <si>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F4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</si>
  <si>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E4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</si>
  <si>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D4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</si>
  <si>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C4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</si>
  <si>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B4</t>
    </r>
  </si>
  <si>
    <r>
      <rPr>
        <sz val="12"/>
        <rFont val="微軟正黑體"/>
        <family val="2"/>
      </rPr>
      <t>勝方進入</t>
    </r>
    <r>
      <rPr>
        <sz val="12"/>
        <rFont val="Calibri"/>
        <family val="2"/>
      </rPr>
      <t>A4</t>
    </r>
  </si>
  <si>
    <r>
      <rPr>
        <b/>
        <sz val="18"/>
        <rFont val="微軟正黑體"/>
        <family val="2"/>
      </rPr>
      <t>第</t>
    </r>
    <r>
      <rPr>
        <b/>
        <sz val="18"/>
        <rFont val="Calibri"/>
        <family val="2"/>
      </rPr>
      <t>27</t>
    </r>
    <r>
      <rPr>
        <b/>
        <sz val="18"/>
        <rFont val="微軟正黑體"/>
        <family val="2"/>
      </rPr>
      <t>屆全港公開沙灘排球錦標賽</t>
    </r>
  </si>
  <si>
    <r>
      <rPr>
        <b/>
        <sz val="18"/>
        <rFont val="微軟正黑體"/>
        <family val="2"/>
      </rPr>
      <t>比賽須知</t>
    </r>
  </si>
  <si>
    <t>女子乙組：</t>
  </si>
  <si>
    <r>
      <t xml:space="preserve">1. </t>
    </r>
    <r>
      <rPr>
        <sz val="12"/>
        <color indexed="8"/>
        <rFont val="Microsoft JhengHei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Microsoft JhengHei"/>
        <family val="2"/>
      </rPr>
      <t>）排列種子隊。</t>
    </r>
  </si>
  <si>
    <r>
      <t xml:space="preserve">2. </t>
    </r>
    <r>
      <rPr>
        <sz val="12"/>
        <rFont val="Microsoft JhengHei"/>
        <family val="2"/>
      </rPr>
      <t>第</t>
    </r>
    <r>
      <rPr>
        <sz val="12"/>
        <rFont val="Calibri"/>
        <family val="2"/>
      </rPr>
      <t>9</t>
    </r>
    <r>
      <rPr>
        <sz val="12"/>
        <rFont val="Microsoft JhengHei"/>
        <family val="2"/>
      </rPr>
      <t>至第</t>
    </r>
    <r>
      <rPr>
        <sz val="12"/>
        <rFont val="Calibri"/>
        <family val="2"/>
      </rPr>
      <t>35</t>
    </r>
    <r>
      <rPr>
        <sz val="12"/>
        <rFont val="Microsoft JhengHei"/>
        <family val="2"/>
      </rPr>
      <t>種子依次編入</t>
    </r>
    <r>
      <rPr>
        <sz val="12"/>
        <rFont val="Calibri"/>
        <family val="2"/>
      </rPr>
      <t>A</t>
    </r>
    <r>
      <rPr>
        <sz val="12"/>
        <rFont val="Microsoft JhengHei"/>
        <family val="2"/>
      </rPr>
      <t>至</t>
    </r>
    <r>
      <rPr>
        <sz val="12"/>
        <rFont val="Calibri"/>
        <family val="2"/>
      </rPr>
      <t>H</t>
    </r>
    <r>
      <rPr>
        <sz val="12"/>
        <rFont val="Microsoft JhengHei"/>
        <family val="2"/>
      </rPr>
      <t>組。</t>
    </r>
  </si>
  <si>
    <r>
      <t xml:space="preserve">3. </t>
    </r>
    <r>
      <rPr>
        <sz val="12"/>
        <rFont val="Microsoft JhengHei"/>
        <family val="2"/>
      </rPr>
      <t>其餘隊伍根據資格賽成績分配於各組內。</t>
    </r>
  </si>
  <si>
    <r>
      <t>b. 16</t>
    </r>
    <r>
      <rPr>
        <sz val="12"/>
        <color indexed="8"/>
        <rFont val="Microsoft JhengHei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Microsoft JhengHei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Microsoft JhengHei"/>
        <family val="2"/>
      </rPr>
      <t>名次。</t>
    </r>
  </si>
  <si>
    <t>分組方法：</t>
  </si>
  <si>
    <t>分組方法：</t>
  </si>
  <si>
    <t>小組首次名交叉對賽，勝方進行冠軍賽，負方進行季軍賽；</t>
  </si>
  <si>
    <r>
      <t>16</t>
    </r>
    <r>
      <rPr>
        <sz val="12"/>
        <color indexed="8"/>
        <rFont val="微軟正黑體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微軟正黑體"/>
        <family val="2"/>
      </rPr>
      <t>名次。</t>
    </r>
  </si>
  <si>
    <t>/</t>
  </si>
  <si>
    <r>
      <t xml:space="preserve">2024/03/02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</si>
  <si>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2024/03/09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</si>
  <si>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2024/03/16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</si>
  <si>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2024/03/23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</si>
  <si>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2024/03/30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</si>
  <si>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2024/03/31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</si>
  <si>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2024/03/24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</si>
  <si>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2024/03/17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</si>
  <si>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2024/03/10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</si>
  <si>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2024/03/03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</si>
  <si>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MAA1</t>
  </si>
  <si>
    <t>MAA2</t>
  </si>
  <si>
    <t>MAA3</t>
  </si>
  <si>
    <t>MAA4</t>
  </si>
  <si>
    <t>MAB1</t>
  </si>
  <si>
    <t>MAB2</t>
  </si>
  <si>
    <t>MAB3</t>
  </si>
  <si>
    <t>MAB4</t>
  </si>
  <si>
    <t>WAA1</t>
  </si>
  <si>
    <t>WAB1</t>
  </si>
  <si>
    <t>WAA2</t>
  </si>
  <si>
    <t>WAB2</t>
  </si>
  <si>
    <t>MBA1</t>
  </si>
  <si>
    <t>MBB1</t>
  </si>
  <si>
    <t>MBC1</t>
  </si>
  <si>
    <t>MBD1</t>
  </si>
  <si>
    <t>MBE1</t>
  </si>
  <si>
    <t>MBF1</t>
  </si>
  <si>
    <t>MBG1</t>
  </si>
  <si>
    <t>MBH1</t>
  </si>
  <si>
    <t>MBA2</t>
  </si>
  <si>
    <t>MBB2</t>
  </si>
  <si>
    <t>MBC2</t>
  </si>
  <si>
    <t>MBD2</t>
  </si>
  <si>
    <t>MBE2</t>
  </si>
  <si>
    <t>MBF2</t>
  </si>
  <si>
    <t>MBG2</t>
  </si>
  <si>
    <t>MBH2</t>
  </si>
  <si>
    <t>MBA3</t>
  </si>
  <si>
    <t>MBB3</t>
  </si>
  <si>
    <t>MBC3</t>
  </si>
  <si>
    <t>MBD3</t>
  </si>
  <si>
    <t>MBE3</t>
  </si>
  <si>
    <t>MBF3</t>
  </si>
  <si>
    <t>MBG3</t>
  </si>
  <si>
    <t>MBH3</t>
  </si>
  <si>
    <t>MBA4</t>
  </si>
  <si>
    <t>MBB4</t>
  </si>
  <si>
    <t>MBC4</t>
  </si>
  <si>
    <t>MBD4</t>
  </si>
  <si>
    <t>MBE4</t>
  </si>
  <si>
    <t>MBF4</t>
  </si>
  <si>
    <t>MBG4</t>
  </si>
  <si>
    <t>MBH4</t>
  </si>
  <si>
    <t>MBA5</t>
  </si>
  <si>
    <t>MBB5</t>
  </si>
  <si>
    <t>MBC5</t>
  </si>
  <si>
    <t>MBD5</t>
  </si>
  <si>
    <t>MBE5</t>
  </si>
  <si>
    <t>MBF5</t>
  </si>
  <si>
    <t>MBG5</t>
  </si>
  <si>
    <t>MBH5</t>
  </si>
  <si>
    <t>MBA6</t>
  </si>
  <si>
    <t>MBB6</t>
  </si>
  <si>
    <t>MBC6</t>
  </si>
  <si>
    <t>MBD6</t>
  </si>
  <si>
    <t>MBE6</t>
  </si>
  <si>
    <t>MBF6</t>
  </si>
  <si>
    <t>MBG6</t>
  </si>
  <si>
    <t>MBH6</t>
  </si>
  <si>
    <t>WBF1</t>
  </si>
  <si>
    <t>WBG1</t>
  </si>
  <si>
    <t>WBH1</t>
  </si>
  <si>
    <t>WBF2</t>
  </si>
  <si>
    <t>WBG2</t>
  </si>
  <si>
    <t>WBH2</t>
  </si>
  <si>
    <t>WBF3</t>
  </si>
  <si>
    <t>WBG3</t>
  </si>
  <si>
    <t>WBH3</t>
  </si>
  <si>
    <t>WBF4</t>
  </si>
  <si>
    <t>WBG4</t>
  </si>
  <si>
    <t>WBH4</t>
  </si>
  <si>
    <t>WBF5</t>
  </si>
  <si>
    <t>WBG5</t>
  </si>
  <si>
    <t>WBH5</t>
  </si>
  <si>
    <t>WBF6</t>
  </si>
  <si>
    <t>WBG6</t>
  </si>
  <si>
    <t>WBH6</t>
  </si>
  <si>
    <t>MQT1</t>
  </si>
  <si>
    <t>MQT2</t>
  </si>
  <si>
    <t>MQT3</t>
  </si>
  <si>
    <t>MQT4</t>
  </si>
  <si>
    <t>沙灘青苗比賽日</t>
  </si>
  <si>
    <r>
      <t xml:space="preserve">COURT </t>
    </r>
    <r>
      <rPr>
        <sz val="12"/>
        <rFont val="微軟正黑體"/>
        <family val="2"/>
      </rPr>
      <t>球場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黃金海岸</t>
    </r>
    <r>
      <rPr>
        <sz val="12"/>
        <rFont val="Calibri"/>
        <family val="2"/>
      </rPr>
      <t>(</t>
    </r>
    <r>
      <rPr>
        <sz val="12"/>
        <rFont val="微軟正黑體"/>
        <family val="2"/>
      </rPr>
      <t>新咖啡灣</t>
    </r>
    <r>
      <rPr>
        <sz val="12"/>
        <rFont val="Calibri"/>
        <family val="2"/>
      </rPr>
      <t>)</t>
    </r>
    <r>
      <rPr>
        <sz val="12"/>
        <rFont val="微軟正黑體"/>
        <family val="2"/>
      </rPr>
      <t>泳灘</t>
    </r>
  </si>
  <si>
    <r>
      <rPr>
        <sz val="12"/>
        <rFont val="微軟正黑體"/>
        <family val="2"/>
      </rPr>
      <t>甲組︰三局兩勝制，每球得分制，需至少領前兩分為勝</t>
    </r>
    <r>
      <rPr>
        <sz val="12"/>
        <rFont val="Calibri"/>
        <family val="2"/>
      </rPr>
      <t>1</t>
    </r>
    <r>
      <rPr>
        <sz val="12"/>
        <rFont val="微軟正黑體"/>
        <family val="2"/>
      </rPr>
      <t>局，並無上限分。小組賽每勝一場得</t>
    </r>
    <r>
      <rPr>
        <sz val="12"/>
        <rFont val="Calibri"/>
        <family val="2"/>
      </rPr>
      <t>3</t>
    </r>
    <r>
      <rPr>
        <sz val="12"/>
        <rFont val="微軟正黑體"/>
        <family val="2"/>
      </rPr>
      <t>分，每負一場得</t>
    </r>
    <r>
      <rPr>
        <sz val="12"/>
        <rFont val="Calibri"/>
        <family val="2"/>
      </rPr>
      <t>0</t>
    </r>
    <r>
      <rPr>
        <sz val="12"/>
        <rFont val="微軟正黑體"/>
        <family val="2"/>
      </rPr>
      <t>分。</t>
    </r>
  </si>
  <si>
    <r>
      <rPr>
        <sz val="12"/>
        <rFont val="微軟正黑體"/>
        <family val="2"/>
      </rPr>
      <t>乙組︰小組賽兩局制，每球得分制，需至少領前兩分為勝</t>
    </r>
    <r>
      <rPr>
        <sz val="12"/>
        <rFont val="Calibri"/>
        <family val="2"/>
      </rPr>
      <t>1</t>
    </r>
    <r>
      <rPr>
        <sz val="12"/>
        <rFont val="微軟正黑體"/>
        <family val="2"/>
      </rPr>
      <t>局，並無上限分</t>
    </r>
    <r>
      <rPr>
        <sz val="12"/>
        <rFont val="細明體"/>
        <family val="3"/>
      </rPr>
      <t>。</t>
    </r>
    <r>
      <rPr>
        <sz val="12"/>
        <rFont val="微軟正黑體"/>
        <family val="2"/>
      </rPr>
      <t>每勝一場得</t>
    </r>
    <r>
      <rPr>
        <sz val="12"/>
        <rFont val="Calibri"/>
        <family val="2"/>
      </rPr>
      <t>3</t>
    </r>
    <r>
      <rPr>
        <sz val="12"/>
        <rFont val="微軟正黑體"/>
        <family val="2"/>
      </rPr>
      <t>分，每負一場得</t>
    </r>
    <r>
      <rPr>
        <sz val="12"/>
        <rFont val="Calibri"/>
        <family val="2"/>
      </rPr>
      <t>0</t>
    </r>
    <r>
      <rPr>
        <sz val="12"/>
        <rFont val="微軟正黑體"/>
        <family val="2"/>
      </rPr>
      <t>分，平手各得</t>
    </r>
    <r>
      <rPr>
        <sz val="12"/>
        <rFont val="Calibri"/>
        <family val="2"/>
      </rPr>
      <t>1</t>
    </r>
    <r>
      <rPr>
        <sz val="12"/>
        <rFont val="微軟正黑體"/>
        <family val="2"/>
      </rPr>
      <t>分。</t>
    </r>
  </si>
  <si>
    <t>Playing Schedule (Men's Division I)</t>
  </si>
  <si>
    <t>Division II: In pool games,two sets in each game,win a game will get 3 points,draw a game will get 1 point.</t>
  </si>
  <si>
    <t>Division I: In case of 1-1 ties, the deciding set (the 3rd) is played to 15 points with a minimum lead of 2 points.In pool games,win a game will get 3 points.</t>
  </si>
  <si>
    <t>WBA2</t>
  </si>
  <si>
    <t>WBA3</t>
  </si>
  <si>
    <t>WBB2</t>
  </si>
  <si>
    <t>WBC2</t>
  </si>
  <si>
    <t>WBD2</t>
  </si>
  <si>
    <t>WBE2</t>
  </si>
  <si>
    <t>WBB3</t>
  </si>
  <si>
    <t>WBC3</t>
  </si>
  <si>
    <t>WBD3</t>
  </si>
  <si>
    <t>WBE3</t>
  </si>
  <si>
    <t>WBA6</t>
  </si>
  <si>
    <t>WBB6</t>
  </si>
  <si>
    <t>WBC6</t>
  </si>
  <si>
    <t>WBD6</t>
  </si>
  <si>
    <t>WBE6</t>
  </si>
  <si>
    <t>G4</t>
  </si>
  <si>
    <t>H4</t>
  </si>
  <si>
    <t>Draw</t>
  </si>
  <si>
    <t>EFX24-GIAY</t>
  </si>
  <si>
    <t>楊紫霞</t>
  </si>
  <si>
    <t>恐龍隊</t>
  </si>
  <si>
    <t>黃雯靖</t>
  </si>
  <si>
    <t>曾岳羚</t>
  </si>
  <si>
    <t>杜詠彤</t>
  </si>
  <si>
    <t>杜詠雯</t>
  </si>
  <si>
    <t>歐陽瑋欣</t>
  </si>
  <si>
    <t>袁廷芝</t>
  </si>
  <si>
    <t>EFX24-LCWY</t>
  </si>
  <si>
    <t>盧慧茵</t>
  </si>
  <si>
    <t>黃慧賢</t>
  </si>
  <si>
    <t>鍾慧樺</t>
  </si>
  <si>
    <t>曾子紅</t>
  </si>
  <si>
    <t>楊穎曈</t>
  </si>
  <si>
    <t>張嘉樺</t>
  </si>
  <si>
    <t>布諾珩</t>
  </si>
  <si>
    <t>廖美恩</t>
  </si>
  <si>
    <t>葵青 - 西班牙</t>
  </si>
  <si>
    <t>任頌欣</t>
  </si>
  <si>
    <t>麥綺雯</t>
  </si>
  <si>
    <t>有輘輷</t>
  </si>
  <si>
    <t>吳玥嬈</t>
  </si>
  <si>
    <t>陳綺婷</t>
  </si>
  <si>
    <t>鄧靜敏</t>
  </si>
  <si>
    <t>王苑霖</t>
  </si>
  <si>
    <t>梁倩橋</t>
  </si>
  <si>
    <t>馮可盈</t>
  </si>
  <si>
    <t>葉萃茹</t>
  </si>
  <si>
    <t>葉萃苓</t>
  </si>
  <si>
    <t>蕭洛瑤</t>
  </si>
  <si>
    <t>楊雪瑩</t>
  </si>
  <si>
    <t>葵青-啫喱冰冰</t>
  </si>
  <si>
    <t>周影楣</t>
  </si>
  <si>
    <t>何慧恩</t>
  </si>
  <si>
    <t>新墟</t>
  </si>
  <si>
    <t>陳嬿而</t>
  </si>
  <si>
    <t>黎曉彤</t>
  </si>
  <si>
    <t>養身</t>
  </si>
  <si>
    <t>劉翎而</t>
  </si>
  <si>
    <t>麥_xD865__xDCD9_恩</t>
  </si>
  <si>
    <t>葵青-悟能</t>
  </si>
  <si>
    <t>梁詩蕊</t>
  </si>
  <si>
    <t>陳芷晴</t>
  </si>
  <si>
    <t>米五米六</t>
  </si>
  <si>
    <t>林淑怡</t>
  </si>
  <si>
    <t>林敏儀</t>
  </si>
  <si>
    <t>麥詠詩</t>
  </si>
  <si>
    <t>關雅之</t>
  </si>
  <si>
    <t>愛心下手</t>
  </si>
  <si>
    <t>江楚喬</t>
  </si>
  <si>
    <t>周祉晴</t>
  </si>
  <si>
    <t>詹穎琳</t>
  </si>
  <si>
    <t>楊若薇</t>
  </si>
  <si>
    <t>黎佩瑩</t>
  </si>
  <si>
    <t>伍康婷</t>
  </si>
  <si>
    <t>NEW</t>
  </si>
  <si>
    <t>林綺慧</t>
  </si>
  <si>
    <t>鍾嘉雯</t>
  </si>
  <si>
    <t>陳琪茵</t>
  </si>
  <si>
    <t>謝海茵</t>
  </si>
  <si>
    <t>蔡凱因</t>
  </si>
  <si>
    <t>林穎哲</t>
  </si>
  <si>
    <t>曾嘉悅</t>
  </si>
  <si>
    <t>晴</t>
  </si>
  <si>
    <t>崔子晴</t>
  </si>
  <si>
    <t>陳曉晴</t>
  </si>
  <si>
    <t>袁綽琳</t>
  </si>
  <si>
    <t>梁秀文</t>
  </si>
  <si>
    <t>陳泳遙</t>
  </si>
  <si>
    <t>劉詠諭</t>
  </si>
  <si>
    <t>我不知道該回什麼</t>
  </si>
  <si>
    <t>羅絲婷</t>
  </si>
  <si>
    <t>吳昱霖</t>
  </si>
  <si>
    <t>劉熹桐</t>
  </si>
  <si>
    <t>陳冬兒</t>
  </si>
  <si>
    <t>鄧琪霈</t>
  </si>
  <si>
    <t>吳佩兒</t>
  </si>
  <si>
    <t>方晞程</t>
  </si>
  <si>
    <t>馮曉楠</t>
  </si>
  <si>
    <t>侯思維</t>
  </si>
  <si>
    <t>黃蔚瑤</t>
  </si>
  <si>
    <t>D2,C2</t>
  </si>
  <si>
    <t>劉卓然</t>
  </si>
  <si>
    <t>王沛林</t>
  </si>
  <si>
    <t>謝鍵泓</t>
  </si>
  <si>
    <t>黃嘉潤</t>
  </si>
  <si>
    <t>張綽航</t>
  </si>
  <si>
    <t>蔡偉傑</t>
  </si>
  <si>
    <t>消防_godzilla</t>
  </si>
  <si>
    <t>黃英彰</t>
  </si>
  <si>
    <t>莊紀來</t>
  </si>
  <si>
    <t>饒明淦</t>
  </si>
  <si>
    <t>李烈峰</t>
  </si>
  <si>
    <t>喺唔喺度</t>
  </si>
  <si>
    <t>李健禧</t>
  </si>
  <si>
    <t>劉卓傑</t>
  </si>
  <si>
    <t>簡詩恆</t>
  </si>
  <si>
    <t>黃震</t>
  </si>
  <si>
    <t>饒兆琮</t>
  </si>
  <si>
    <t>李智豪</t>
  </si>
  <si>
    <t>ALPS-高矮肥瘦喺齊度</t>
  </si>
  <si>
    <t>趙浩智</t>
  </si>
  <si>
    <t>李卓曦</t>
  </si>
  <si>
    <t>柳凱富</t>
  </si>
  <si>
    <t>鄭旨睿</t>
  </si>
  <si>
    <t>陳信珩</t>
  </si>
  <si>
    <t>黃駿安</t>
  </si>
  <si>
    <t>雲維華</t>
  </si>
  <si>
    <t>EFX24-李估下</t>
  </si>
  <si>
    <t>古顯庭</t>
  </si>
  <si>
    <t>李雯偉</t>
  </si>
  <si>
    <t>ALPS-父子檔</t>
  </si>
  <si>
    <t>譚洭倫</t>
  </si>
  <si>
    <t>胡健朗</t>
  </si>
  <si>
    <t>張澔銘</t>
  </si>
  <si>
    <t>莫皓智</t>
  </si>
  <si>
    <t>曾嘉鉦</t>
  </si>
  <si>
    <t>余天樂</t>
  </si>
  <si>
    <t>李梓恆</t>
  </si>
  <si>
    <t>黃栢熙</t>
  </si>
  <si>
    <t>林耀宗</t>
  </si>
  <si>
    <t>譚嘉輝</t>
  </si>
  <si>
    <t>聰上泓霄</t>
  </si>
  <si>
    <t>張俊泓</t>
  </si>
  <si>
    <t>王敏聰</t>
  </si>
  <si>
    <t>林灝銘</t>
  </si>
  <si>
    <t>陸俊勤</t>
  </si>
  <si>
    <t>泥門惡魔蝙蝠隊</t>
  </si>
  <si>
    <t>李宇煌</t>
  </si>
  <si>
    <t>葉志誠</t>
  </si>
  <si>
    <t>四眼妹Eugene</t>
  </si>
  <si>
    <t>陳嘉浩</t>
  </si>
  <si>
    <t>何銳德</t>
  </si>
  <si>
    <t>兩人攔網</t>
  </si>
  <si>
    <t>廖樞麒</t>
  </si>
  <si>
    <t>林駿汝</t>
  </si>
  <si>
    <t>撈碧鵰</t>
  </si>
  <si>
    <t>陳暐晴</t>
  </si>
  <si>
    <t>黃志傑</t>
  </si>
  <si>
    <t>Ive 雙雷</t>
  </si>
  <si>
    <t>郭家俊</t>
  </si>
  <si>
    <t>陳朗晞</t>
  </si>
  <si>
    <t>王龍</t>
  </si>
  <si>
    <t>蘇浚軒</t>
  </si>
  <si>
    <t>連源達</t>
  </si>
  <si>
    <t>李偉雄</t>
  </si>
  <si>
    <t>苗灝暘</t>
  </si>
  <si>
    <t>劉健燊</t>
  </si>
  <si>
    <t>關梓烽</t>
  </si>
  <si>
    <t>Easy小強</t>
  </si>
  <si>
    <t>楊景帆</t>
  </si>
  <si>
    <t>劉梓浩</t>
  </si>
  <si>
    <t>葵青-HeiKuen</t>
  </si>
  <si>
    <t>鄧少熙</t>
  </si>
  <si>
    <t>簡偉權</t>
  </si>
  <si>
    <t>H3,G4</t>
  </si>
  <si>
    <t>如意</t>
  </si>
  <si>
    <t>薛俊逸</t>
  </si>
  <si>
    <t>黃偉倫</t>
  </si>
  <si>
    <t>新絲蘿蔔皮</t>
  </si>
  <si>
    <t>羅琝琋</t>
  </si>
  <si>
    <t>馮哲韜</t>
  </si>
  <si>
    <t>04小仁青</t>
  </si>
  <si>
    <t>黎樹輝</t>
  </si>
  <si>
    <t>梁景嵐</t>
  </si>
  <si>
    <t>FORCE-『力』『戰』</t>
  </si>
  <si>
    <t>張家謙</t>
  </si>
  <si>
    <t>卓鎮楠</t>
  </si>
  <si>
    <t>卓啟東</t>
  </si>
  <si>
    <t>李洛然</t>
  </si>
  <si>
    <t>馬凱琦</t>
  </si>
  <si>
    <t>劉卓楠</t>
  </si>
  <si>
    <t>#SEED38</t>
  </si>
  <si>
    <t>#SEED38,39</t>
  </si>
  <si>
    <t>OXY咖啡好好飲</t>
  </si>
  <si>
    <t>王梓豪</t>
  </si>
  <si>
    <t>張文禧</t>
  </si>
  <si>
    <t>#SEED39</t>
  </si>
  <si>
    <t>王澄晞</t>
  </si>
  <si>
    <t>葉東豪</t>
  </si>
  <si>
    <t>#SEED42</t>
  </si>
  <si>
    <t>#SEED40,41,42,43,44</t>
  </si>
  <si>
    <t>青蛙</t>
  </si>
  <si>
    <t>盛焯烽</t>
  </si>
  <si>
    <t>楊啟江</t>
  </si>
  <si>
    <t>#SEED40</t>
  </si>
  <si>
    <t>草帽</t>
  </si>
  <si>
    <t>顏鴻琳</t>
  </si>
  <si>
    <t>楊康陶</t>
  </si>
  <si>
    <t>#SEED44</t>
  </si>
  <si>
    <t>羅賓</t>
  </si>
  <si>
    <t>張宴賓</t>
  </si>
  <si>
    <t>羅健峯</t>
  </si>
  <si>
    <t>#SEED43</t>
  </si>
  <si>
    <t>#SEED41</t>
  </si>
  <si>
    <t>林柏均</t>
  </si>
  <si>
    <t>林惠龍</t>
  </si>
  <si>
    <t>李彥進</t>
  </si>
  <si>
    <t>elderly</t>
  </si>
  <si>
    <t>關嘉賢</t>
  </si>
  <si>
    <t>黃子軒</t>
  </si>
  <si>
    <t>The 27th Hong Kong Beach Volleyball Championship</t>
  </si>
  <si>
    <t>The 27th Hong Kong Beach Volleyball Championship Time-table</t>
  </si>
  <si>
    <t>M946</t>
  </si>
  <si>
    <t>M1129</t>
  </si>
  <si>
    <t>15:5; 15:7</t>
  </si>
  <si>
    <t>15:7, 15:6</t>
  </si>
  <si>
    <t>15:4, 15:12</t>
  </si>
  <si>
    <t>7:15, 7:15</t>
  </si>
  <si>
    <t>18:21, 19:21</t>
  </si>
  <si>
    <t>21:12, 21:3</t>
  </si>
  <si>
    <t>21:8, 21:9</t>
  </si>
  <si>
    <t>YSYL NO SHOW</t>
  </si>
  <si>
    <t>21:8, 21:10</t>
  </si>
  <si>
    <t>I2 NO SHOW</t>
  </si>
  <si>
    <t>HY NO SHOW</t>
  </si>
  <si>
    <t>21:2, 15:21</t>
  </si>
  <si>
    <t>21:8, 21:11</t>
  </si>
  <si>
    <t>21:4, 21:5</t>
  </si>
  <si>
    <t>INFINITY - KAHAKAI</t>
  </si>
  <si>
    <t>INFINITY - KAHAKAI NO SHOW</t>
  </si>
  <si>
    <t>/</t>
  </si>
  <si>
    <t>Both team NO SHOW</t>
  </si>
  <si>
    <t>21:8, 21:12</t>
  </si>
  <si>
    <t>21:10, 21:6</t>
  </si>
  <si>
    <t>葵青-悟能 NO SHOW</t>
  </si>
  <si>
    <t>21:15, 21:10</t>
  </si>
  <si>
    <t>21:10, 21:8</t>
  </si>
  <si>
    <t>我不知道該回什麼 NO SHOW</t>
  </si>
  <si>
    <t>23:21, 23:21</t>
  </si>
  <si>
    <t>14:21, 21:6</t>
  </si>
  <si>
    <t>15:21, 21:14</t>
  </si>
  <si>
    <t>21:3, 21:9</t>
  </si>
  <si>
    <t>Infinity - YF NO SHOW</t>
  </si>
  <si>
    <t>INFINITY - OHANA NO SHOW</t>
  </si>
  <si>
    <t>Savage NO SHOW</t>
  </si>
  <si>
    <t>21:15, 17:21</t>
  </si>
  <si>
    <t>21:12, 21:7</t>
  </si>
  <si>
    <t>21:10, 21:13</t>
  </si>
  <si>
    <t>21:11, 21:13</t>
  </si>
  <si>
    <t>21:12, 21:16</t>
  </si>
  <si>
    <t>21:14, 21:13</t>
  </si>
  <si>
    <t>21:10, 21:12</t>
  </si>
  <si>
    <t>18:21, 21:10</t>
  </si>
  <si>
    <t>21:10, 21:19</t>
  </si>
  <si>
    <t>21:15, 11:21, 12:15</t>
  </si>
  <si>
    <t>21:10, 21:15</t>
  </si>
  <si>
    <t>21:16, 21:17</t>
  </si>
  <si>
    <t>21:16, 21:16</t>
  </si>
  <si>
    <t>21:15, 21:5</t>
  </si>
  <si>
    <t>21:14, 21:18</t>
  </si>
  <si>
    <t>17:21, 16:21</t>
  </si>
  <si>
    <t>21:17, 21:17</t>
  </si>
  <si>
    <t>17:21, 17:21</t>
  </si>
  <si>
    <t>21:15, 13:21</t>
  </si>
  <si>
    <t>21:17, 21:19</t>
  </si>
  <si>
    <t>Infinity - YF NO SHOW</t>
  </si>
  <si>
    <r>
      <rPr>
        <sz val="12"/>
        <rFont val="微軟正黑體"/>
        <family val="2"/>
      </rPr>
      <t>兩人攔網</t>
    </r>
    <r>
      <rPr>
        <sz val="12"/>
        <rFont val="Calibri"/>
        <family val="2"/>
      </rPr>
      <t xml:space="preserve"> NO SHOW</t>
    </r>
  </si>
  <si>
    <t>21:8, 21:5</t>
  </si>
  <si>
    <t>21:15, 21:15</t>
  </si>
  <si>
    <t>21:18, 21:16</t>
  </si>
  <si>
    <t>21:7, 21:8</t>
  </si>
  <si>
    <t>21:12, 21:8</t>
  </si>
  <si>
    <t>21:13, 21:9</t>
  </si>
  <si>
    <t>21:12, 21:10</t>
  </si>
  <si>
    <t>21:11, 21:8</t>
  </si>
  <si>
    <t>21:10, 21:5</t>
  </si>
  <si>
    <r>
      <t xml:space="preserve">2024/04/06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</si>
  <si>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2023/04/07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</si>
  <si>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rPr>
        <sz val="36"/>
        <rFont val="微軟正黑體"/>
        <family val="2"/>
      </rPr>
      <t>沒有賽事</t>
    </r>
  </si>
  <si>
    <t>沒有賽事</t>
  </si>
  <si>
    <r>
      <t xml:space="preserve">2024/04/13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</si>
  <si>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2024/04/14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</si>
  <si>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MB1</t>
  </si>
  <si>
    <r>
      <t xml:space="preserve">2024/04/20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</si>
  <si>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2024/04/21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</si>
  <si>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rPr>
        <sz val="12"/>
        <color indexed="10"/>
        <rFont val="Calibri"/>
        <family val="2"/>
      </rPr>
      <t xml:space="preserve">COURT </t>
    </r>
    <r>
      <rPr>
        <sz val="12"/>
        <color indexed="10"/>
        <rFont val="微軟正黑體"/>
        <family val="2"/>
      </rPr>
      <t>球場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微軟正黑體"/>
        <family val="2"/>
      </rPr>
      <t>天業路人造沙灘排球場</t>
    </r>
  </si>
  <si>
    <r>
      <t xml:space="preserve">2024/04/27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</si>
  <si>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2024/04/28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</si>
  <si>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WAA3</t>
  </si>
  <si>
    <t>WAB3</t>
  </si>
  <si>
    <t>WAA4</t>
  </si>
  <si>
    <t>WAB4</t>
  </si>
  <si>
    <t>MAA5</t>
  </si>
  <si>
    <t>MAB5</t>
  </si>
  <si>
    <t>WAA5</t>
  </si>
  <si>
    <t>MAA6</t>
  </si>
  <si>
    <t>WAB5</t>
  </si>
  <si>
    <t>MAB6</t>
  </si>
  <si>
    <t>WAA6</t>
  </si>
  <si>
    <t>WAB6</t>
  </si>
  <si>
    <r>
      <t xml:space="preserve">2024/05/04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</si>
  <si>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2024/05/05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</si>
  <si>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MA1</t>
  </si>
  <si>
    <t>後備日</t>
  </si>
  <si>
    <t>18:21, 21:15</t>
  </si>
  <si>
    <r>
      <rPr>
        <sz val="12"/>
        <rFont val="細明體"/>
        <family val="3"/>
      </rPr>
      <t>如意</t>
    </r>
    <r>
      <rPr>
        <sz val="12"/>
        <rFont val="Calibri"/>
        <family val="2"/>
      </rPr>
      <t xml:space="preserve"> NO SHOW</t>
    </r>
  </si>
  <si>
    <r>
      <rPr>
        <sz val="12"/>
        <rFont val="微軟正黑體"/>
        <family val="2"/>
      </rPr>
      <t>葵青</t>
    </r>
    <r>
      <rPr>
        <sz val="12"/>
        <rFont val="Calibri"/>
        <family val="2"/>
      </rPr>
      <t>-HeiKuen NO SHOW</t>
    </r>
  </si>
  <si>
    <t>ALPS-BlackLabel NO SHOW</t>
  </si>
  <si>
    <r>
      <t>04</t>
    </r>
    <r>
      <rPr>
        <sz val="12"/>
        <rFont val="微軟正黑體"/>
        <family val="2"/>
      </rPr>
      <t>小仁青</t>
    </r>
    <r>
      <rPr>
        <sz val="12"/>
        <rFont val="Calibri"/>
        <family val="2"/>
      </rPr>
      <t xml:space="preserve"> NO SHOW</t>
    </r>
  </si>
  <si>
    <t>Smooth Operators NO SHOW</t>
  </si>
  <si>
    <t>JC NO SHOW</t>
  </si>
  <si>
    <t>21:8, 21:15</t>
  </si>
  <si>
    <t>21:11, 17:21</t>
  </si>
  <si>
    <t>21:13, 21:11</t>
  </si>
  <si>
    <t>C2</t>
  </si>
  <si>
    <t>12:21, 20:22</t>
  </si>
  <si>
    <t>21:17, 10:21</t>
  </si>
  <si>
    <t>ABMM NO SHOW</t>
  </si>
  <si>
    <t>21:9, 21:13</t>
  </si>
  <si>
    <t>SURVIVOR NO SHOW</t>
  </si>
  <si>
    <t>21:11, 21:14</t>
  </si>
  <si>
    <t>21:11, 21:19</t>
  </si>
  <si>
    <t>21:13, 21:14</t>
  </si>
  <si>
    <t>10:21, 12:21</t>
  </si>
  <si>
    <t>Puipui NO SHOW</t>
  </si>
  <si>
    <t>18:21, 18:21</t>
  </si>
  <si>
    <t>15:21, 21:12</t>
  </si>
  <si>
    <t>21:11, 21:16</t>
  </si>
  <si>
    <t>何彤彤</t>
  </si>
  <si>
    <t>張紫晴</t>
  </si>
  <si>
    <t>21:13, 21:12</t>
  </si>
  <si>
    <t>21:16, 21:13</t>
  </si>
  <si>
    <t>13:21, 8:21</t>
  </si>
  <si>
    <t>21:19, 17:21, 10:15</t>
  </si>
  <si>
    <t>SURVIVOR withdraws</t>
  </si>
  <si>
    <t>ABMM withdraws</t>
  </si>
  <si>
    <t>15:21, 17:21</t>
  </si>
  <si>
    <t>6:21, 10:21</t>
  </si>
  <si>
    <t>26:28, 21:18, 15:11</t>
  </si>
  <si>
    <t>25:23, 21:11</t>
  </si>
  <si>
    <t>14:21, 20:22</t>
  </si>
  <si>
    <t>21:23, 16:21</t>
  </si>
  <si>
    <t>17:21, 21:19, 15:9</t>
  </si>
  <si>
    <t>15:21, 21:11, 15:11</t>
  </si>
  <si>
    <t>13:21, 18:21</t>
  </si>
  <si>
    <t>21:12, 21:14</t>
  </si>
  <si>
    <t>8:21, 9:21</t>
  </si>
  <si>
    <t>21:18, 21:14</t>
  </si>
  <si>
    <t>22:24, 23:21, 7:15</t>
  </si>
  <si>
    <t>13:21, 19:21</t>
  </si>
  <si>
    <t>16:21, 18:21</t>
  </si>
  <si>
    <t>9:21, 11:21</t>
  </si>
  <si>
    <t>22:20, 21:17</t>
  </si>
  <si>
    <t>21:17, 21:16</t>
  </si>
  <si>
    <t>19:21, 14:21</t>
  </si>
  <si>
    <t>21:16, 19:21, 16:14</t>
  </si>
  <si>
    <t>11:21, 21:16, 9:15</t>
  </si>
  <si>
    <t>ALPS-Meiji withdraws</t>
  </si>
  <si>
    <t>21:18, 21:16</t>
  </si>
  <si>
    <t>19:21, 21:10, 11:15</t>
  </si>
  <si>
    <t>21:10, 16:21, 15:7</t>
  </si>
  <si>
    <t>21:17, 21:15</t>
  </si>
  <si>
    <t>QT</t>
  </si>
  <si>
    <t>6 pts</t>
  </si>
  <si>
    <t>NO SHOW</t>
  </si>
  <si>
    <t>0 pts</t>
  </si>
  <si>
    <t>21:13, 22:20</t>
  </si>
  <si>
    <t>21:16, 22:20</t>
  </si>
  <si>
    <t>21:9, 21:7</t>
  </si>
  <si>
    <t>18:21, 21:14, 15:13</t>
  </si>
  <si>
    <t>21:8, 21:15</t>
  </si>
  <si>
    <t>17:21, 21:13, 15:9</t>
  </si>
  <si>
    <t>21:19, 17:21, 16:18</t>
  </si>
  <si>
    <t>21:9, 21:17</t>
  </si>
  <si>
    <t>21:16, 14:21, 16:14</t>
  </si>
  <si>
    <t>21:12, 21:13</t>
  </si>
  <si>
    <t>J&amp;M withdraws</t>
  </si>
  <si>
    <t>喺唔喺度 withdraws</t>
  </si>
  <si>
    <t>21:18, 13:21, 15:10</t>
  </si>
  <si>
    <t>9:21, 17:21</t>
  </si>
  <si>
    <t>21:19, 21:17</t>
  </si>
  <si>
    <t>17:21, 12:21</t>
  </si>
  <si>
    <t>21:14, 21:11</t>
  </si>
  <si>
    <t>26:24, 21:11</t>
  </si>
  <si>
    <t>24:22, 21:12</t>
  </si>
  <si>
    <t>21:16, 21:19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</si>
</sst>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MOP&quot;#,##0;\-&quot;MOP&quot;#,##0"/>
    <numFmt numFmtId="185" formatCode="&quot;MOP&quot;#,##0;[Red]\-&quot;MOP&quot;#,##0"/>
    <numFmt numFmtId="186" formatCode="&quot;MOP&quot;#,##0.00;\-&quot;MOP&quot;#,##0.00"/>
    <numFmt numFmtId="187" formatCode="&quot;MOP&quot;#,##0.00;[Red]\-&quot;MOP&quot;#,##0.00"/>
    <numFmt numFmtId="188" formatCode="_-&quot;MOP&quot;* #,##0_-;\-&quot;MOP&quot;* #,##0_-;_-&quot;MOP&quot;* &quot;-&quot;_-;_-@_-"/>
    <numFmt numFmtId="189" formatCode="_-&quot;MOP&quot;* #,##0.00_-;\-&quot;MOP&quot;* #,##0.00_-;_-&quot;MOP&quot;* &quot;-&quot;??_-;_-@_-"/>
    <numFmt numFmtId="190" formatCode="d/m;@"/>
    <numFmt numFmtId="191" formatCode="m&quot;月&quot;d&quot;日&quot;"/>
    <numFmt numFmtId="192" formatCode="0.000000"/>
    <numFmt numFmtId="193" formatCode="0.00000"/>
    <numFmt numFmtId="194" formatCode="0.0000"/>
    <numFmt numFmtId="195" formatCode="0.000"/>
  </numFmts>
  <fonts count="109">
    <font>
      <sz val="12"/>
      <name val="新細明體"/>
      <family val="1"/>
    </font>
    <font>
      <sz val="10"/>
      <name val="Arial"/>
      <family val="2"/>
    </font>
    <font>
      <sz val="12"/>
      <name val="????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新細明體"/>
      <family val="1"/>
    </font>
    <font>
      <sz val="12"/>
      <color indexed="8"/>
      <name val="Microsoft JhengHe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8"/>
      <name val="新細明體"/>
      <family val="1"/>
    </font>
    <font>
      <sz val="12"/>
      <color indexed="8"/>
      <name val="微軟正黑體"/>
      <family val="2"/>
    </font>
    <font>
      <b/>
      <i/>
      <u val="single"/>
      <sz val="12"/>
      <color indexed="8"/>
      <name val="Calibri"/>
      <family val="2"/>
    </font>
    <font>
      <sz val="12"/>
      <name val="Microsoft YaHei"/>
      <family val="2"/>
    </font>
    <font>
      <b/>
      <sz val="12"/>
      <color indexed="8"/>
      <name val="細明體"/>
      <family val="3"/>
    </font>
    <font>
      <sz val="9"/>
      <name val="新細明體"/>
      <family val="1"/>
    </font>
    <font>
      <sz val="12"/>
      <name val="微軟正黑體"/>
      <family val="2"/>
    </font>
    <font>
      <b/>
      <u val="single"/>
      <sz val="12"/>
      <name val="微軟正黑體"/>
      <family val="2"/>
    </font>
    <font>
      <b/>
      <sz val="12"/>
      <name val="微軟正黑體"/>
      <family val="2"/>
    </font>
    <font>
      <b/>
      <sz val="18"/>
      <name val="微軟正黑體"/>
      <family val="2"/>
    </font>
    <font>
      <sz val="12"/>
      <color indexed="12"/>
      <name val="微軟正黑體"/>
      <family val="2"/>
    </font>
    <font>
      <sz val="11"/>
      <color indexed="8"/>
      <name val="Calibri"/>
      <family val="2"/>
    </font>
    <font>
      <sz val="12"/>
      <color indexed="17"/>
      <name val="新細明體"/>
      <family val="1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12"/>
      <color indexed="12"/>
      <name val="Calibri"/>
      <family val="2"/>
    </font>
    <font>
      <u val="single"/>
      <sz val="12"/>
      <name val="Calibri"/>
      <family val="2"/>
    </font>
    <font>
      <sz val="12"/>
      <name val="Microsoft JhengHei"/>
      <family val="2"/>
    </font>
    <font>
      <b/>
      <sz val="12"/>
      <color indexed="12"/>
      <name val="Calibri"/>
      <family val="2"/>
    </font>
    <font>
      <b/>
      <sz val="12"/>
      <color indexed="12"/>
      <name val="微軟正黑體"/>
      <family val="2"/>
    </font>
    <font>
      <sz val="12"/>
      <color indexed="48"/>
      <name val="Calibri"/>
      <family val="2"/>
    </font>
    <font>
      <b/>
      <sz val="12"/>
      <color indexed="10"/>
      <name val="Calibri"/>
      <family val="2"/>
    </font>
    <font>
      <sz val="36"/>
      <name val="微軟正黑體"/>
      <family val="2"/>
    </font>
    <font>
      <sz val="36"/>
      <name val="Calibri"/>
      <family val="2"/>
    </font>
    <font>
      <sz val="12"/>
      <name val="細明體"/>
      <family val="3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b/>
      <sz val="11"/>
      <color indexed="54"/>
      <name val="Calibri"/>
      <family val="2"/>
    </font>
    <font>
      <sz val="11"/>
      <color indexed="12"/>
      <name val="微軟正黑體"/>
      <family val="2"/>
    </font>
    <font>
      <sz val="11"/>
      <name val="微軟正黑體"/>
      <family val="2"/>
    </font>
    <font>
      <sz val="11"/>
      <color indexed="10"/>
      <name val="微軟正黑體"/>
      <family val="2"/>
    </font>
    <font>
      <b/>
      <sz val="11"/>
      <color indexed="8"/>
      <name val="微軟正黑體"/>
      <family val="2"/>
    </font>
    <font>
      <b/>
      <sz val="11"/>
      <name val="微軟正黑體"/>
      <family val="2"/>
    </font>
    <font>
      <b/>
      <sz val="11"/>
      <color indexed="10"/>
      <name val="微軟正黑體"/>
      <family val="2"/>
    </font>
    <font>
      <sz val="12"/>
      <color indexed="10"/>
      <name val="微軟正黑體"/>
      <family val="2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微軟正黑體"/>
      <family val="2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微軟正黑體"/>
      <family val="2"/>
    </font>
    <font>
      <b/>
      <sz val="11"/>
      <color rgb="FFFF0000"/>
      <name val="微軟正黑體"/>
      <family val="2"/>
    </font>
  </fonts>
  <fills count="7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Protection="0">
      <alignment vertical="center"/>
    </xf>
    <xf numFmtId="0" fontId="44" fillId="3" borderId="0" applyNumberFormat="0" applyBorder="0" applyProtection="0">
      <alignment vertical="center"/>
    </xf>
    <xf numFmtId="0" fontId="44" fillId="3" borderId="0" applyBorder="0" applyProtection="0">
      <alignment vertical="center"/>
    </xf>
    <xf numFmtId="0" fontId="43" fillId="2" borderId="0" applyBorder="0" applyProtection="0">
      <alignment vertical="center"/>
    </xf>
    <xf numFmtId="0" fontId="45" fillId="4" borderId="0" applyNumberFormat="0" applyBorder="0" applyProtection="0">
      <alignment vertical="center"/>
    </xf>
    <xf numFmtId="0" fontId="2" fillId="5" borderId="1" applyNumberFormat="0" applyProtection="0">
      <alignment vertical="center"/>
    </xf>
    <xf numFmtId="0" fontId="46" fillId="0" borderId="2" applyNumberFormat="0" applyFill="0" applyProtection="0">
      <alignment vertical="center"/>
    </xf>
    <xf numFmtId="0" fontId="46" fillId="0" borderId="2" applyProtection="0">
      <alignment vertical="center"/>
    </xf>
    <xf numFmtId="0" fontId="2" fillId="5" borderId="1" applyProtection="0">
      <alignment vertical="center"/>
    </xf>
    <xf numFmtId="0" fontId="3" fillId="0" borderId="0">
      <alignment/>
      <protection/>
    </xf>
    <xf numFmtId="0" fontId="47" fillId="0" borderId="3" applyNumberFormat="0" applyFill="0" applyProtection="0">
      <alignment vertical="center"/>
    </xf>
    <xf numFmtId="0" fontId="47" fillId="0" borderId="3" applyProtection="0">
      <alignment vertical="center"/>
    </xf>
    <xf numFmtId="0" fontId="3" fillId="0" borderId="0">
      <alignment/>
      <protection/>
    </xf>
    <xf numFmtId="0" fontId="42" fillId="0" borderId="0">
      <alignment vertical="center"/>
      <protection/>
    </xf>
    <xf numFmtId="0" fontId="48" fillId="0" borderId="4" applyNumberFormat="0" applyFill="0" applyProtection="0">
      <alignment vertical="center"/>
    </xf>
    <xf numFmtId="0" fontId="48" fillId="0" borderId="4" applyProtection="0">
      <alignment vertical="center"/>
    </xf>
    <xf numFmtId="0" fontId="42" fillId="0" borderId="0">
      <alignment vertical="center"/>
      <protection/>
    </xf>
    <xf numFmtId="0" fontId="48" fillId="0" borderId="0" applyNumberFormat="0" applyFill="0" applyBorder="0" applyProtection="0">
      <alignment vertical="center"/>
    </xf>
    <xf numFmtId="0" fontId="48" fillId="0" borderId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49" fillId="0" borderId="0" applyBorder="0" applyProtection="0">
      <alignment vertical="center"/>
    </xf>
    <xf numFmtId="0" fontId="50" fillId="0" borderId="5" applyNumberFormat="0" applyFill="0" applyProtection="0">
      <alignment vertical="center"/>
    </xf>
    <xf numFmtId="0" fontId="50" fillId="0" borderId="5" applyProtection="0">
      <alignment vertical="center"/>
    </xf>
    <xf numFmtId="0" fontId="51" fillId="6" borderId="6" applyNumberFormat="0" applyProtection="0">
      <alignment vertical="center"/>
    </xf>
    <xf numFmtId="0" fontId="51" fillId="6" borderId="6" applyProtection="0">
      <alignment vertical="center"/>
    </xf>
    <xf numFmtId="0" fontId="52" fillId="7" borderId="7" applyNumberFormat="0" applyProtection="0">
      <alignment vertical="center"/>
    </xf>
    <xf numFmtId="0" fontId="52" fillId="8" borderId="7" applyProtection="0">
      <alignment vertical="center"/>
    </xf>
    <xf numFmtId="0" fontId="52" fillId="8" borderId="7" applyNumberFormat="0" applyProtection="0">
      <alignment vertical="center"/>
    </xf>
    <xf numFmtId="0" fontId="45" fillId="4" borderId="0" applyBorder="0" applyProtection="0">
      <alignment vertical="center"/>
    </xf>
    <xf numFmtId="0" fontId="54" fillId="7" borderId="6" applyNumberFormat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5" fillId="0" borderId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56" fillId="0" borderId="0" applyBorder="0" applyProtection="0">
      <alignment vertical="center"/>
    </xf>
    <xf numFmtId="0" fontId="54" fillId="8" borderId="6" applyProtection="0">
      <alignment vertical="center"/>
    </xf>
    <xf numFmtId="0" fontId="54" fillId="8" borderId="6" applyNumberFormat="0" applyProtection="0">
      <alignment vertical="center"/>
    </xf>
    <xf numFmtId="0" fontId="57" fillId="9" borderId="8" applyNumberFormat="0" applyProtection="0">
      <alignment vertical="center"/>
    </xf>
    <xf numFmtId="0" fontId="57" fillId="9" borderId="8" applyProtection="0">
      <alignment vertical="center"/>
    </xf>
    <xf numFmtId="0" fontId="58" fillId="0" borderId="9" applyNumberFormat="0" applyFill="0" applyProtection="0">
      <alignment vertical="center"/>
    </xf>
    <xf numFmtId="0" fontId="58" fillId="0" borderId="9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10" borderId="0" applyNumberFormat="0" applyBorder="0" applyProtection="0">
      <alignment vertical="center"/>
    </xf>
    <xf numFmtId="0" fontId="53" fillId="10" borderId="0" applyBorder="0" applyProtection="0">
      <alignment vertical="center"/>
    </xf>
    <xf numFmtId="0" fontId="53" fillId="11" borderId="0" applyNumberFormat="0" applyBorder="0" applyProtection="0">
      <alignment vertical="center"/>
    </xf>
    <xf numFmtId="0" fontId="53" fillId="12" borderId="0" applyBorder="0" applyProtection="0">
      <alignment vertical="center"/>
    </xf>
    <xf numFmtId="0" fontId="53" fillId="12" borderId="0" applyNumberFormat="0" applyBorder="0" applyProtection="0">
      <alignment vertical="center"/>
    </xf>
    <xf numFmtId="0" fontId="53" fillId="13" borderId="0" applyNumberFormat="0" applyBorder="0" applyProtection="0">
      <alignment vertical="center"/>
    </xf>
    <xf numFmtId="0" fontId="53" fillId="13" borderId="0" applyBorder="0" applyProtection="0">
      <alignment vertical="center"/>
    </xf>
    <xf numFmtId="0" fontId="53" fillId="14" borderId="0" applyNumberFormat="0" applyBorder="0" applyProtection="0">
      <alignment vertical="center"/>
    </xf>
    <xf numFmtId="0" fontId="53" fillId="14" borderId="0" applyBorder="0" applyProtection="0">
      <alignment vertical="center"/>
    </xf>
    <xf numFmtId="0" fontId="53" fillId="15" borderId="0" applyNumberFormat="0" applyBorder="0" applyProtection="0">
      <alignment vertical="center"/>
    </xf>
    <xf numFmtId="0" fontId="53" fillId="15" borderId="0" applyBorder="0" applyProtection="0">
      <alignment vertical="center"/>
    </xf>
    <xf numFmtId="0" fontId="53" fillId="16" borderId="0" applyNumberFormat="0" applyBorder="0" applyProtection="0">
      <alignment vertical="center"/>
    </xf>
    <xf numFmtId="0" fontId="53" fillId="16" borderId="0" applyBorder="0" applyProtection="0">
      <alignment vertical="center"/>
    </xf>
    <xf numFmtId="0" fontId="42" fillId="17" borderId="0" applyNumberFormat="0" applyBorder="0" applyProtection="0">
      <alignment vertical="center"/>
    </xf>
    <xf numFmtId="0" fontId="42" fillId="17" borderId="0" applyBorder="0" applyProtection="0">
      <alignment vertical="center"/>
    </xf>
    <xf numFmtId="0" fontId="42" fillId="2" borderId="0" applyNumberFormat="0" applyBorder="0" applyProtection="0">
      <alignment vertical="center"/>
    </xf>
    <xf numFmtId="0" fontId="42" fillId="2" borderId="0" applyBorder="0" applyProtection="0">
      <alignment vertical="center"/>
    </xf>
    <xf numFmtId="0" fontId="42" fillId="3" borderId="0" applyNumberFormat="0" applyBorder="0" applyProtection="0">
      <alignment vertical="center"/>
    </xf>
    <xf numFmtId="0" fontId="42" fillId="3" borderId="0" applyBorder="0" applyProtection="0">
      <alignment vertical="center"/>
    </xf>
    <xf numFmtId="0" fontId="42" fillId="18" borderId="0" applyNumberFormat="0" applyBorder="0" applyProtection="0">
      <alignment vertical="center"/>
    </xf>
    <xf numFmtId="0" fontId="42" fillId="19" borderId="0" applyBorder="0" applyProtection="0">
      <alignment vertical="center"/>
    </xf>
    <xf numFmtId="0" fontId="42" fillId="19" borderId="0" applyNumberFormat="0" applyBorder="0" applyProtection="0">
      <alignment vertical="center"/>
    </xf>
    <xf numFmtId="0" fontId="42" fillId="20" borderId="0" applyNumberFormat="0" applyBorder="0" applyProtection="0">
      <alignment vertical="center"/>
    </xf>
    <xf numFmtId="0" fontId="42" fillId="20" borderId="0" applyBorder="0" applyProtection="0">
      <alignment vertical="center"/>
    </xf>
    <xf numFmtId="0" fontId="42" fillId="6" borderId="0" applyNumberFormat="0" applyBorder="0" applyProtection="0">
      <alignment vertical="center"/>
    </xf>
    <xf numFmtId="0" fontId="42" fillId="6" borderId="0" applyBorder="0" applyProtection="0">
      <alignment vertical="center"/>
    </xf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42" fillId="27" borderId="0" applyNumberFormat="0" applyBorder="0" applyProtection="0">
      <alignment vertical="center"/>
    </xf>
    <xf numFmtId="0" fontId="42" fillId="27" borderId="0" applyBorder="0" applyProtection="0">
      <alignment vertical="center"/>
    </xf>
    <xf numFmtId="0" fontId="42" fillId="28" borderId="0" applyNumberFormat="0" applyBorder="0" applyProtection="0">
      <alignment vertical="center"/>
    </xf>
    <xf numFmtId="0" fontId="42" fillId="28" borderId="0" applyBorder="0" applyProtection="0">
      <alignment vertical="center"/>
    </xf>
    <xf numFmtId="0" fontId="42" fillId="29" borderId="0" applyNumberFormat="0" applyBorder="0" applyProtection="0">
      <alignment vertical="center"/>
    </xf>
    <xf numFmtId="0" fontId="42" fillId="29" borderId="0" applyBorder="0" applyProtection="0">
      <alignment vertical="center"/>
    </xf>
    <xf numFmtId="0" fontId="42" fillId="18" borderId="0" applyNumberFormat="0" applyBorder="0" applyProtection="0">
      <alignment vertical="center"/>
    </xf>
    <xf numFmtId="0" fontId="42" fillId="19" borderId="0" applyBorder="0" applyProtection="0">
      <alignment vertical="center"/>
    </xf>
    <xf numFmtId="0" fontId="42" fillId="19" borderId="0" applyNumberFormat="0" applyBorder="0" applyProtection="0">
      <alignment vertical="center"/>
    </xf>
    <xf numFmtId="0" fontId="42" fillId="27" borderId="0" applyNumberFormat="0" applyBorder="0" applyProtection="0">
      <alignment vertical="center"/>
    </xf>
    <xf numFmtId="0" fontId="42" fillId="27" borderId="0" applyBorder="0" applyProtection="0">
      <alignment vertical="center"/>
    </xf>
    <xf numFmtId="0" fontId="42" fillId="30" borderId="0" applyNumberFormat="0" applyBorder="0" applyProtection="0">
      <alignment vertical="center"/>
    </xf>
    <xf numFmtId="0" fontId="42" fillId="30" borderId="0" applyBorder="0" applyProtection="0">
      <alignment vertical="center"/>
    </xf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42" fillId="37" borderId="0" applyNumberFormat="0" applyBorder="0" applyProtection="0">
      <alignment vertical="center"/>
    </xf>
    <xf numFmtId="0" fontId="42" fillId="37" borderId="0" applyBorder="0" applyProtection="0">
      <alignment vertical="center"/>
    </xf>
    <xf numFmtId="0" fontId="42" fillId="28" borderId="0" applyNumberFormat="0" applyBorder="0" applyProtection="0">
      <alignment vertical="center"/>
    </xf>
    <xf numFmtId="0" fontId="42" fillId="28" borderId="0" applyBorder="0" applyProtection="0">
      <alignment vertical="center"/>
    </xf>
    <xf numFmtId="0" fontId="42" fillId="29" borderId="0" applyNumberFormat="0" applyBorder="0" applyProtection="0">
      <alignment vertical="center"/>
    </xf>
    <xf numFmtId="0" fontId="42" fillId="29" borderId="0" applyBorder="0" applyProtection="0">
      <alignment vertical="center"/>
    </xf>
    <xf numFmtId="0" fontId="42" fillId="14" borderId="0" applyNumberFormat="0" applyBorder="0" applyProtection="0">
      <alignment vertical="center"/>
    </xf>
    <xf numFmtId="0" fontId="42" fillId="14" borderId="0" applyBorder="0" applyProtection="0">
      <alignment vertical="center"/>
    </xf>
    <xf numFmtId="0" fontId="42" fillId="15" borderId="0" applyNumberFormat="0" applyBorder="0" applyProtection="0">
      <alignment vertical="center"/>
    </xf>
    <xf numFmtId="0" fontId="42" fillId="15" borderId="0" applyBorder="0" applyProtection="0">
      <alignment vertical="center"/>
    </xf>
    <xf numFmtId="0" fontId="42" fillId="38" borderId="0" applyNumberFormat="0" applyBorder="0" applyProtection="0">
      <alignment vertical="center"/>
    </xf>
    <xf numFmtId="0" fontId="42" fillId="38" borderId="0" applyBorder="0" applyProtection="0">
      <alignment vertical="center"/>
    </xf>
    <xf numFmtId="0" fontId="85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45" borderId="0" applyNumberFormat="0" applyBorder="0" applyAlignment="0" applyProtection="0"/>
    <xf numFmtId="0" fontId="88" fillId="0" borderId="10" applyNumberFormat="0" applyFill="0" applyAlignment="0" applyProtection="0"/>
    <xf numFmtId="0" fontId="89" fillId="46" borderId="0" applyNumberFormat="0" applyBorder="0" applyAlignment="0" applyProtection="0"/>
    <xf numFmtId="0" fontId="28" fillId="3" borderId="0" applyNumberFormat="0" applyBorder="0" applyProtection="0">
      <alignment vertical="center"/>
    </xf>
    <xf numFmtId="0" fontId="28" fillId="3" borderId="0" applyBorder="0" applyProtection="0">
      <alignment vertical="center"/>
    </xf>
    <xf numFmtId="9" fontId="1" fillId="0" borderId="0" applyFill="0" applyBorder="0" applyAlignment="0" applyProtection="0"/>
    <xf numFmtId="0" fontId="90" fillId="47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1" fillId="0" borderId="12" applyNumberFormat="0" applyFill="0" applyAlignment="0" applyProtection="0"/>
    <xf numFmtId="0" fontId="0" fillId="48" borderId="13" applyNumberFormat="0" applyFont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94" fillId="49" borderId="0" applyNumberFormat="0" applyBorder="0" applyAlignment="0" applyProtection="0"/>
    <xf numFmtId="0" fontId="94" fillId="50" borderId="0" applyNumberFormat="0" applyBorder="0" applyAlignment="0" applyProtection="0"/>
    <xf numFmtId="0" fontId="94" fillId="51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5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7" fillId="0" borderId="15" applyNumberFormat="0" applyFill="0" applyAlignment="0" applyProtection="0"/>
    <xf numFmtId="0" fontId="98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99" fillId="55" borderId="11" applyNumberFormat="0" applyAlignment="0" applyProtection="0"/>
    <xf numFmtId="0" fontId="100" fillId="47" borderId="17" applyNumberFormat="0" applyAlignment="0" applyProtection="0"/>
    <xf numFmtId="0" fontId="100" fillId="47" borderId="17" applyNumberFormat="0" applyAlignment="0" applyProtection="0"/>
    <xf numFmtId="0" fontId="101" fillId="56" borderId="18" applyNumberFormat="0" applyAlignment="0" applyProtection="0"/>
    <xf numFmtId="0" fontId="102" fillId="57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711">
    <xf numFmtId="0" fontId="0" fillId="0" borderId="0" xfId="0" applyAlignment="1">
      <alignment vertical="center"/>
    </xf>
    <xf numFmtId="0" fontId="7" fillId="0" borderId="19" xfId="140" applyFont="1" applyBorder="1" applyAlignment="1">
      <alignment horizontal="center"/>
      <protection/>
    </xf>
    <xf numFmtId="0" fontId="8" fillId="0" borderId="0" xfId="140" applyFont="1" applyAlignment="1">
      <alignment horizontal="center"/>
      <protection/>
    </xf>
    <xf numFmtId="0" fontId="9" fillId="0" borderId="0" xfId="135" applyNumberFormat="1" applyFont="1" applyBorder="1" applyAlignment="1">
      <alignment horizontal="left"/>
      <protection/>
    </xf>
    <xf numFmtId="0" fontId="7" fillId="0" borderId="20" xfId="140" applyFont="1" applyBorder="1" applyAlignment="1">
      <alignment horizontal="center"/>
      <protection/>
    </xf>
    <xf numFmtId="0" fontId="7" fillId="0" borderId="21" xfId="140" applyFont="1" applyBorder="1" applyAlignment="1">
      <alignment horizontal="center"/>
      <protection/>
    </xf>
    <xf numFmtId="0" fontId="10" fillId="0" borderId="0" xfId="135" applyNumberFormat="1" applyFont="1">
      <alignment/>
      <protection/>
    </xf>
    <xf numFmtId="0" fontId="10" fillId="0" borderId="0" xfId="135" applyNumberFormat="1" applyFont="1" applyAlignment="1">
      <alignment horizontal="left"/>
      <protection/>
    </xf>
    <xf numFmtId="0" fontId="10" fillId="0" borderId="0" xfId="135" applyNumberFormat="1" applyFont="1" applyAlignment="1">
      <alignment horizontal="center"/>
      <protection/>
    </xf>
    <xf numFmtId="0" fontId="10" fillId="0" borderId="0" xfId="135" applyNumberFormat="1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135" applyNumberFormat="1" applyFont="1" applyFill="1">
      <alignment/>
      <protection/>
    </xf>
    <xf numFmtId="0" fontId="10" fillId="0" borderId="0" xfId="135" applyNumberFormat="1" applyFont="1" applyBorder="1" applyAlignment="1">
      <alignment horizontal="center"/>
      <protection/>
    </xf>
    <xf numFmtId="0" fontId="12" fillId="0" borderId="0" xfId="135" applyNumberFormat="1" applyFont="1" applyFill="1" applyAlignment="1">
      <alignment horizontal="center"/>
      <protection/>
    </xf>
    <xf numFmtId="0" fontId="10" fillId="0" borderId="22" xfId="135" applyNumberFormat="1" applyFont="1" applyBorder="1" applyAlignment="1">
      <alignment horizontal="center"/>
      <protection/>
    </xf>
    <xf numFmtId="0" fontId="10" fillId="20" borderId="22" xfId="135" applyNumberFormat="1" applyFont="1" applyFill="1" applyBorder="1" applyAlignment="1">
      <alignment horizontal="center"/>
      <protection/>
    </xf>
    <xf numFmtId="0" fontId="10" fillId="0" borderId="23" xfId="135" applyNumberFormat="1" applyFont="1" applyBorder="1" applyAlignment="1">
      <alignment horizontal="center"/>
      <protection/>
    </xf>
    <xf numFmtId="0" fontId="10" fillId="0" borderId="22" xfId="135" applyNumberFormat="1" applyFont="1" applyBorder="1">
      <alignment/>
      <protection/>
    </xf>
    <xf numFmtId="0" fontId="10" fillId="0" borderId="24" xfId="135" applyFont="1" applyBorder="1" applyAlignment="1">
      <alignment horizontal="center"/>
      <protection/>
    </xf>
    <xf numFmtId="0" fontId="10" fillId="0" borderId="25" xfId="135" applyNumberFormat="1" applyFont="1" applyBorder="1" applyAlignment="1">
      <alignment horizontal="center"/>
      <protection/>
    </xf>
    <xf numFmtId="0" fontId="10" fillId="0" borderId="0" xfId="135" applyNumberFormat="1" applyFont="1" applyBorder="1" applyAlignment="1">
      <alignment horizontal="right"/>
      <protection/>
    </xf>
    <xf numFmtId="0" fontId="10" fillId="0" borderId="26" xfId="137" applyNumberFormat="1" applyFont="1" applyFill="1" applyBorder="1" applyAlignment="1">
      <alignment horizontal="center"/>
      <protection/>
    </xf>
    <xf numFmtId="0" fontId="10" fillId="0" borderId="27" xfId="135" applyNumberFormat="1" applyFont="1" applyBorder="1" applyAlignment="1">
      <alignment horizontal="center"/>
      <protection/>
    </xf>
    <xf numFmtId="0" fontId="10" fillId="0" borderId="22" xfId="135" applyNumberFormat="1" applyFont="1" applyBorder="1" applyAlignment="1">
      <alignment horizontal="left"/>
      <protection/>
    </xf>
    <xf numFmtId="0" fontId="10" fillId="0" borderId="28" xfId="135" applyNumberFormat="1" applyFont="1" applyBorder="1" applyAlignment="1">
      <alignment horizontal="center"/>
      <protection/>
    </xf>
    <xf numFmtId="0" fontId="10" fillId="0" borderId="29" xfId="137" applyNumberFormat="1" applyFont="1" applyFill="1" applyBorder="1" applyAlignment="1">
      <alignment horizontal="center"/>
      <protection/>
    </xf>
    <xf numFmtId="0" fontId="10" fillId="0" borderId="0" xfId="137" applyNumberFormat="1" applyFont="1" applyFill="1" applyBorder="1" applyAlignment="1">
      <alignment horizontal="center"/>
      <protection/>
    </xf>
    <xf numFmtId="0" fontId="10" fillId="0" borderId="30" xfId="137" applyNumberFormat="1" applyFont="1" applyFill="1" applyBorder="1" applyAlignment="1">
      <alignment horizontal="center"/>
      <protection/>
    </xf>
    <xf numFmtId="0" fontId="10" fillId="0" borderId="0" xfId="135" applyNumberFormat="1" applyFont="1" applyBorder="1">
      <alignment/>
      <protection/>
    </xf>
    <xf numFmtId="0" fontId="10" fillId="0" borderId="22" xfId="135" applyNumberFormat="1" applyFont="1" applyFill="1" applyBorder="1" applyAlignment="1">
      <alignment horizontal="center"/>
      <protection/>
    </xf>
    <xf numFmtId="0" fontId="13" fillId="0" borderId="22" xfId="135" applyNumberFormat="1" applyFont="1" applyBorder="1" applyAlignment="1">
      <alignment horizontal="left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2" xfId="139" applyNumberFormat="1" applyFont="1" applyBorder="1" applyAlignment="1">
      <alignment horizontal="center"/>
      <protection/>
    </xf>
    <xf numFmtId="0" fontId="10" fillId="20" borderId="22" xfId="139" applyNumberFormat="1" applyFont="1" applyFill="1" applyBorder="1" applyAlignment="1">
      <alignment horizontal="center"/>
      <protection/>
    </xf>
    <xf numFmtId="0" fontId="10" fillId="0" borderId="31" xfId="139" applyNumberFormat="1" applyFont="1" applyFill="1" applyBorder="1" applyAlignment="1">
      <alignment horizontal="center"/>
      <protection/>
    </xf>
    <xf numFmtId="0" fontId="10" fillId="3" borderId="25" xfId="139" applyNumberFormat="1" applyFont="1" applyFill="1" applyBorder="1" applyAlignment="1">
      <alignment horizontal="right"/>
      <protection/>
    </xf>
    <xf numFmtId="0" fontId="10" fillId="20" borderId="25" xfId="139" applyNumberFormat="1" applyFont="1" applyFill="1" applyBorder="1" applyAlignment="1">
      <alignment horizontal="left"/>
      <protection/>
    </xf>
    <xf numFmtId="0" fontId="10" fillId="0" borderId="0" xfId="139" applyNumberFormat="1" applyFont="1" applyFill="1" applyBorder="1" applyAlignment="1">
      <alignment horizontal="center"/>
      <protection/>
    </xf>
    <xf numFmtId="0" fontId="10" fillId="0" borderId="32" xfId="135" applyNumberFormat="1" applyFont="1" applyFill="1" applyBorder="1" applyAlignment="1">
      <alignment horizontal="center"/>
      <protection/>
    </xf>
    <xf numFmtId="0" fontId="10" fillId="0" borderId="22" xfId="139" applyNumberFormat="1" applyFont="1" applyFill="1" applyBorder="1" applyAlignment="1">
      <alignment horizontal="center"/>
      <protection/>
    </xf>
    <xf numFmtId="0" fontId="10" fillId="0" borderId="25" xfId="135" applyNumberFormat="1" applyFont="1" applyFill="1" applyBorder="1" applyAlignment="1">
      <alignment horizontal="center"/>
      <protection/>
    </xf>
    <xf numFmtId="0" fontId="10" fillId="0" borderId="19" xfId="135" applyNumberFormat="1" applyFont="1" applyFill="1" applyBorder="1" applyAlignment="1">
      <alignment horizontal="center"/>
      <protection/>
    </xf>
    <xf numFmtId="0" fontId="10" fillId="3" borderId="21" xfId="139" applyNumberFormat="1" applyFont="1" applyFill="1" applyBorder="1" applyAlignment="1">
      <alignment horizontal="right"/>
      <protection/>
    </xf>
    <xf numFmtId="0" fontId="10" fillId="20" borderId="21" xfId="139" applyNumberFormat="1" applyFont="1" applyFill="1" applyBorder="1" applyAlignment="1">
      <alignment horizontal="left"/>
      <protection/>
    </xf>
    <xf numFmtId="0" fontId="10" fillId="0" borderId="33" xfId="135" applyNumberFormat="1" applyFont="1" applyFill="1" applyBorder="1" applyAlignment="1">
      <alignment horizontal="center"/>
      <protection/>
    </xf>
    <xf numFmtId="0" fontId="10" fillId="0" borderId="20" xfId="139" applyNumberFormat="1" applyFont="1" applyFill="1" applyBorder="1" applyAlignment="1">
      <alignment horizontal="center"/>
      <protection/>
    </xf>
    <xf numFmtId="0" fontId="10" fillId="0" borderId="34" xfId="135" applyNumberFormat="1" applyFont="1" applyFill="1" applyBorder="1" applyAlignment="1">
      <alignment horizontal="center"/>
      <protection/>
    </xf>
    <xf numFmtId="0" fontId="10" fillId="0" borderId="35" xfId="135" applyNumberFormat="1" applyFont="1" applyFill="1" applyBorder="1" applyAlignment="1">
      <alignment horizontal="center"/>
      <protection/>
    </xf>
    <xf numFmtId="0" fontId="10" fillId="0" borderId="36" xfId="139" applyNumberFormat="1" applyFont="1" applyFill="1" applyBorder="1" applyAlignment="1">
      <alignment horizontal="center"/>
      <protection/>
    </xf>
    <xf numFmtId="0" fontId="10" fillId="0" borderId="37" xfId="135" applyNumberFormat="1" applyFont="1" applyFill="1" applyBorder="1" applyAlignment="1">
      <alignment horizontal="center"/>
      <protection/>
    </xf>
    <xf numFmtId="0" fontId="10" fillId="3" borderId="24" xfId="139" applyNumberFormat="1" applyFont="1" applyFill="1" applyBorder="1" applyAlignment="1">
      <alignment horizontal="right"/>
      <protection/>
    </xf>
    <xf numFmtId="0" fontId="10" fillId="0" borderId="38" xfId="135" applyNumberFormat="1" applyFont="1" applyFill="1" applyBorder="1" applyAlignment="1">
      <alignment horizontal="center"/>
      <protection/>
    </xf>
    <xf numFmtId="0" fontId="10" fillId="3" borderId="0" xfId="139" applyNumberFormat="1" applyFont="1" applyFill="1" applyBorder="1" applyAlignment="1">
      <alignment horizontal="right"/>
      <protection/>
    </xf>
    <xf numFmtId="0" fontId="10" fillId="0" borderId="24" xfId="135" applyNumberFormat="1" applyFont="1" applyFill="1" applyBorder="1" applyAlignment="1">
      <alignment horizontal="center"/>
      <protection/>
    </xf>
    <xf numFmtId="0" fontId="10" fillId="3" borderId="31" xfId="139" applyNumberFormat="1" applyFont="1" applyFill="1" applyBorder="1" applyAlignment="1">
      <alignment horizontal="right"/>
      <protection/>
    </xf>
    <xf numFmtId="0" fontId="10" fillId="0" borderId="25" xfId="139" applyNumberFormat="1" applyFont="1" applyFill="1" applyBorder="1" applyAlignment="1">
      <alignment horizontal="center"/>
      <protection/>
    </xf>
    <xf numFmtId="0" fontId="10" fillId="0" borderId="19" xfId="139" applyNumberFormat="1" applyFont="1" applyFill="1" applyBorder="1" applyAlignment="1">
      <alignment horizontal="center"/>
      <protection/>
    </xf>
    <xf numFmtId="0" fontId="10" fillId="0" borderId="33" xfId="139" applyNumberFormat="1" applyFont="1" applyFill="1" applyBorder="1" applyAlignment="1">
      <alignment horizontal="center"/>
      <protection/>
    </xf>
    <xf numFmtId="0" fontId="10" fillId="0" borderId="34" xfId="139" applyNumberFormat="1" applyFont="1" applyFill="1" applyBorder="1" applyAlignment="1">
      <alignment horizontal="center"/>
      <protection/>
    </xf>
    <xf numFmtId="0" fontId="10" fillId="0" borderId="35" xfId="139" applyNumberFormat="1" applyFont="1" applyFill="1" applyBorder="1" applyAlignment="1">
      <alignment horizontal="center"/>
      <protection/>
    </xf>
    <xf numFmtId="0" fontId="10" fillId="0" borderId="37" xfId="139" applyNumberFormat="1" applyFont="1" applyFill="1" applyBorder="1" applyAlignment="1">
      <alignment horizontal="center"/>
      <protection/>
    </xf>
    <xf numFmtId="0" fontId="10" fillId="3" borderId="33" xfId="139" applyNumberFormat="1" applyFont="1" applyFill="1" applyBorder="1" applyAlignment="1">
      <alignment horizontal="right"/>
      <protection/>
    </xf>
    <xf numFmtId="0" fontId="10" fillId="0" borderId="39" xfId="135" applyNumberFormat="1" applyFont="1" applyBorder="1">
      <alignment/>
      <protection/>
    </xf>
    <xf numFmtId="0" fontId="10" fillId="0" borderId="0" xfId="140" applyFont="1" applyAlignment="1">
      <alignment horizontal="center" vertical="center"/>
      <protection/>
    </xf>
    <xf numFmtId="0" fontId="10" fillId="0" borderId="0" xfId="140" applyFont="1" applyAlignment="1">
      <alignment horizontal="center"/>
      <protection/>
    </xf>
    <xf numFmtId="0" fontId="10" fillId="0" borderId="0" xfId="140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140" applyFont="1" applyAlignment="1">
      <alignment horizontal="left" vertical="center"/>
      <protection/>
    </xf>
    <xf numFmtId="0" fontId="18" fillId="0" borderId="40" xfId="57" applyFont="1" applyBorder="1" applyAlignment="1">
      <alignment horizontal="center"/>
      <protection/>
    </xf>
    <xf numFmtId="0" fontId="104" fillId="0" borderId="0" xfId="57" applyFont="1">
      <alignment/>
      <protection/>
    </xf>
    <xf numFmtId="0" fontId="10" fillId="3" borderId="25" xfId="139" applyNumberFormat="1" applyFont="1" applyFill="1" applyBorder="1" applyAlignment="1">
      <alignment horizontal="center"/>
      <protection/>
    </xf>
    <xf numFmtId="0" fontId="10" fillId="20" borderId="25" xfId="139" applyNumberFormat="1" applyFont="1" applyFill="1" applyBorder="1" applyAlignment="1">
      <alignment horizontal="center"/>
      <protection/>
    </xf>
    <xf numFmtId="0" fontId="10" fillId="3" borderId="21" xfId="139" applyNumberFormat="1" applyFont="1" applyFill="1" applyBorder="1" applyAlignment="1">
      <alignment horizontal="center"/>
      <protection/>
    </xf>
    <xf numFmtId="0" fontId="10" fillId="20" borderId="21" xfId="139" applyNumberFormat="1" applyFont="1" applyFill="1" applyBorder="1" applyAlignment="1">
      <alignment horizontal="center"/>
      <protection/>
    </xf>
    <xf numFmtId="0" fontId="10" fillId="20" borderId="31" xfId="139" applyNumberFormat="1" applyFont="1" applyFill="1" applyBorder="1" applyAlignment="1">
      <alignment horizontal="center"/>
      <protection/>
    </xf>
    <xf numFmtId="0" fontId="10" fillId="3" borderId="24" xfId="139" applyNumberFormat="1" applyFont="1" applyFill="1" applyBorder="1" applyAlignment="1">
      <alignment horizontal="center"/>
      <protection/>
    </xf>
    <xf numFmtId="0" fontId="10" fillId="20" borderId="24" xfId="139" applyNumberFormat="1" applyFont="1" applyFill="1" applyBorder="1" applyAlignment="1">
      <alignment horizontal="center"/>
      <protection/>
    </xf>
    <xf numFmtId="0" fontId="10" fillId="0" borderId="41" xfId="139" applyNumberFormat="1" applyFont="1" applyBorder="1" applyAlignment="1">
      <alignment horizontal="center"/>
      <protection/>
    </xf>
    <xf numFmtId="0" fontId="17" fillId="0" borderId="0" xfId="140" applyFont="1" applyAlignment="1">
      <alignment horizontal="left"/>
      <protection/>
    </xf>
    <xf numFmtId="0" fontId="10" fillId="0" borderId="19" xfId="135" applyNumberFormat="1" applyFont="1" applyBorder="1" applyAlignment="1">
      <alignment horizontal="center"/>
      <protection/>
    </xf>
    <xf numFmtId="0" fontId="10" fillId="0" borderId="19" xfId="135" applyFont="1" applyBorder="1" applyAlignment="1">
      <alignment horizontal="center"/>
      <protection/>
    </xf>
    <xf numFmtId="0" fontId="10" fillId="0" borderId="40" xfId="135" applyNumberFormat="1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4" fillId="0" borderId="42" xfId="57" applyFont="1" applyBorder="1" applyAlignment="1">
      <alignment horizontal="center" vertical="center"/>
      <protection/>
    </xf>
    <xf numFmtId="0" fontId="4" fillId="58" borderId="42" xfId="57" applyFont="1" applyFill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/>
      <protection/>
    </xf>
    <xf numFmtId="0" fontId="10" fillId="0" borderId="0" xfId="136" applyFont="1" applyFill="1" applyAlignment="1">
      <alignment vertical="center"/>
      <protection/>
    </xf>
    <xf numFmtId="0" fontId="29" fillId="0" borderId="0" xfId="136" applyFont="1" applyFill="1" applyAlignment="1">
      <alignment horizontal="left" vertical="center"/>
      <protection/>
    </xf>
    <xf numFmtId="0" fontId="4" fillId="0" borderId="0" xfId="140" applyFont="1">
      <alignment/>
      <protection/>
    </xf>
    <xf numFmtId="0" fontId="4" fillId="0" borderId="0" xfId="140" applyFont="1" applyAlignment="1">
      <alignment horizontal="left"/>
      <protection/>
    </xf>
    <xf numFmtId="0" fontId="1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57" applyFont="1">
      <alignment/>
      <protection/>
    </xf>
    <xf numFmtId="0" fontId="9" fillId="0" borderId="0" xfId="0" applyFont="1" applyBorder="1" applyAlignment="1">
      <alignment vertical="center"/>
    </xf>
    <xf numFmtId="0" fontId="10" fillId="0" borderId="0" xfId="136" applyFont="1" applyFill="1" applyAlignment="1">
      <alignment horizontal="center" vertical="center"/>
      <protection/>
    </xf>
    <xf numFmtId="0" fontId="10" fillId="0" borderId="0" xfId="136" applyFont="1" applyFill="1" applyBorder="1" applyAlignment="1">
      <alignment horizontal="left" vertical="center"/>
      <protection/>
    </xf>
    <xf numFmtId="0" fontId="10" fillId="0" borderId="0" xfId="136" applyFont="1" applyFill="1" applyBorder="1" applyAlignment="1">
      <alignment vertical="center"/>
      <protection/>
    </xf>
    <xf numFmtId="0" fontId="10" fillId="0" borderId="0" xfId="136" applyFont="1" applyFill="1" applyAlignment="1">
      <alignment horizontal="left" vertical="center"/>
      <protection/>
    </xf>
    <xf numFmtId="0" fontId="9" fillId="0" borderId="0" xfId="136" applyFont="1" applyFill="1" applyAlignment="1">
      <alignment horizontal="center" vertical="center"/>
      <protection/>
    </xf>
    <xf numFmtId="0" fontId="29" fillId="0" borderId="0" xfId="136" applyFont="1" applyFill="1" applyAlignment="1">
      <alignment horizontal="center" vertical="center"/>
      <protection/>
    </xf>
    <xf numFmtId="0" fontId="9" fillId="59" borderId="0" xfId="136" applyFont="1" applyFill="1" applyAlignment="1">
      <alignment horizontal="center" vertical="center"/>
      <protection/>
    </xf>
    <xf numFmtId="0" fontId="9" fillId="60" borderId="0" xfId="136" applyFont="1" applyFill="1" applyAlignment="1">
      <alignment horizontal="center" vertical="center"/>
      <protection/>
    </xf>
    <xf numFmtId="0" fontId="10" fillId="60" borderId="0" xfId="136" applyFont="1" applyFill="1" applyAlignment="1">
      <alignment vertical="center"/>
      <protection/>
    </xf>
    <xf numFmtId="0" fontId="29" fillId="60" borderId="0" xfId="136" applyFont="1" applyFill="1" applyAlignment="1">
      <alignment horizontal="center" vertical="center"/>
      <protection/>
    </xf>
    <xf numFmtId="0" fontId="10" fillId="59" borderId="0" xfId="136" applyFont="1" applyFill="1" applyAlignment="1">
      <alignment horizontal="center" vertical="center"/>
      <protection/>
    </xf>
    <xf numFmtId="0" fontId="10" fillId="60" borderId="0" xfId="136" applyFont="1" applyFill="1" applyAlignment="1">
      <alignment horizontal="center" vertical="center"/>
      <protection/>
    </xf>
    <xf numFmtId="0" fontId="10" fillId="60" borderId="0" xfId="136" applyFont="1" applyFill="1" applyBorder="1" applyAlignment="1">
      <alignment vertical="center"/>
      <protection/>
    </xf>
    <xf numFmtId="0" fontId="10" fillId="0" borderId="0" xfId="136" applyFont="1" applyFill="1" applyBorder="1" applyAlignment="1">
      <alignment horizontal="center" vertical="center"/>
      <protection/>
    </xf>
    <xf numFmtId="0" fontId="30" fillId="0" borderId="43" xfId="56" applyFont="1" applyBorder="1" applyAlignment="1">
      <alignment horizontal="center" vertical="center"/>
      <protection/>
    </xf>
    <xf numFmtId="0" fontId="10" fillId="0" borderId="44" xfId="136" applyFont="1" applyBorder="1" applyAlignment="1">
      <alignment horizontal="center" vertical="center"/>
      <protection/>
    </xf>
    <xf numFmtId="0" fontId="10" fillId="0" borderId="45" xfId="136" applyFont="1" applyBorder="1" applyAlignment="1">
      <alignment horizontal="center" vertical="center"/>
      <protection/>
    </xf>
    <xf numFmtId="0" fontId="10" fillId="0" borderId="46" xfId="56" applyFont="1" applyBorder="1" applyAlignment="1">
      <alignment horizontal="center" vertical="center"/>
      <protection/>
    </xf>
    <xf numFmtId="0" fontId="30" fillId="0" borderId="47" xfId="56" applyFont="1" applyBorder="1" applyAlignment="1">
      <alignment horizontal="center" vertical="center"/>
      <protection/>
    </xf>
    <xf numFmtId="0" fontId="10" fillId="0" borderId="0" xfId="136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48" xfId="56" applyFont="1" applyBorder="1" applyAlignment="1">
      <alignment horizontal="center" vertical="center"/>
      <protection/>
    </xf>
    <xf numFmtId="20" fontId="10" fillId="0" borderId="0" xfId="136" applyNumberFormat="1" applyFont="1" applyFill="1" applyBorder="1" applyAlignment="1">
      <alignment horizontal="center" vertical="center"/>
      <protection/>
    </xf>
    <xf numFmtId="0" fontId="10" fillId="0" borderId="0" xfId="136" applyNumberFormat="1" applyFont="1" applyFill="1" applyBorder="1" applyAlignment="1">
      <alignment horizontal="left" vertical="center"/>
      <protection/>
    </xf>
    <xf numFmtId="0" fontId="10" fillId="0" borderId="0" xfId="136" applyNumberFormat="1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/>
    </xf>
    <xf numFmtId="0" fontId="10" fillId="0" borderId="49" xfId="56" applyFont="1" applyBorder="1" applyAlignment="1">
      <alignment horizontal="center" vertical="center"/>
      <protection/>
    </xf>
    <xf numFmtId="0" fontId="10" fillId="0" borderId="50" xfId="136" applyFont="1" applyBorder="1" applyAlignment="1">
      <alignment horizontal="center" vertical="center"/>
      <protection/>
    </xf>
    <xf numFmtId="0" fontId="10" fillId="0" borderId="51" xfId="136" applyFont="1" applyBorder="1" applyAlignment="1">
      <alignment horizontal="center" vertical="center"/>
      <protection/>
    </xf>
    <xf numFmtId="0" fontId="10" fillId="0" borderId="52" xfId="56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0" xfId="140" applyFont="1" applyFill="1">
      <alignment/>
      <protection/>
    </xf>
    <xf numFmtId="0" fontId="4" fillId="0" borderId="0" xfId="140" applyFont="1" applyBorder="1">
      <alignment/>
      <protection/>
    </xf>
    <xf numFmtId="0" fontId="4" fillId="0" borderId="0" xfId="140" applyFont="1" applyBorder="1" applyAlignment="1">
      <alignment horizontal="center"/>
      <protection/>
    </xf>
    <xf numFmtId="0" fontId="31" fillId="0" borderId="0" xfId="140" applyFont="1" applyAlignment="1">
      <alignment horizontal="center"/>
      <protection/>
    </xf>
    <xf numFmtId="0" fontId="31" fillId="0" borderId="0" xfId="14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5" fillId="0" borderId="0" xfId="140" applyFont="1" applyAlignment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135" applyNumberFormat="1" applyFont="1" applyAlignment="1">
      <alignment horizontal="left"/>
      <protection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25" xfId="140" applyFont="1" applyFill="1" applyBorder="1">
      <alignment/>
      <protection/>
    </xf>
    <xf numFmtId="0" fontId="4" fillId="0" borderId="0" xfId="140" applyFont="1" applyFill="1" applyBorder="1">
      <alignment/>
      <protection/>
    </xf>
    <xf numFmtId="0" fontId="4" fillId="0" borderId="0" xfId="140" applyFont="1" applyAlignment="1">
      <alignment horizontal="right"/>
      <protection/>
    </xf>
    <xf numFmtId="0" fontId="4" fillId="0" borderId="22" xfId="140" applyFont="1" applyBorder="1" applyAlignment="1">
      <alignment horizontal="center" vertical="top" wrapText="1"/>
      <protection/>
    </xf>
    <xf numFmtId="0" fontId="4" fillId="0" borderId="27" xfId="140" applyFont="1" applyBorder="1" applyAlignment="1">
      <alignment horizontal="center" vertical="top" wrapText="1"/>
      <protection/>
    </xf>
    <xf numFmtId="0" fontId="4" fillId="0" borderId="0" xfId="140" applyFont="1" applyBorder="1" applyAlignment="1">
      <alignment horizontal="center" vertical="top" wrapText="1"/>
      <protection/>
    </xf>
    <xf numFmtId="0" fontId="4" fillId="0" borderId="21" xfId="140" applyFont="1" applyBorder="1" applyAlignment="1">
      <alignment horizontal="center" vertical="top" wrapText="1"/>
      <protection/>
    </xf>
    <xf numFmtId="0" fontId="4" fillId="0" borderId="34" xfId="140" applyFont="1" applyBorder="1" applyAlignment="1">
      <alignment horizontal="center" vertical="top" wrapText="1"/>
      <protection/>
    </xf>
    <xf numFmtId="0" fontId="4" fillId="0" borderId="0" xfId="140" applyFont="1" applyAlignment="1">
      <alignment horizontal="center"/>
      <protection/>
    </xf>
    <xf numFmtId="0" fontId="15" fillId="0" borderId="20" xfId="140" applyFont="1" applyBorder="1" applyAlignment="1">
      <alignment horizontal="right"/>
      <protection/>
    </xf>
    <xf numFmtId="0" fontId="15" fillId="0" borderId="22" xfId="140" applyFont="1" applyBorder="1">
      <alignment/>
      <protection/>
    </xf>
    <xf numFmtId="0" fontId="4" fillId="0" borderId="19" xfId="140" applyFont="1" applyBorder="1" applyAlignment="1">
      <alignment horizontal="left"/>
      <protection/>
    </xf>
    <xf numFmtId="0" fontId="15" fillId="0" borderId="0" xfId="140" applyFont="1" applyAlignment="1">
      <alignment horizontal="right"/>
      <protection/>
    </xf>
    <xf numFmtId="0" fontId="4" fillId="0" borderId="20" xfId="140" applyFont="1" applyBorder="1">
      <alignment/>
      <protection/>
    </xf>
    <xf numFmtId="0" fontId="4" fillId="0" borderId="19" xfId="140" applyFont="1" applyBorder="1" applyAlignment="1">
      <alignment horizontal="center"/>
      <protection/>
    </xf>
    <xf numFmtId="0" fontId="4" fillId="0" borderId="36" xfId="140" applyFont="1" applyBorder="1" applyAlignment="1">
      <alignment horizontal="center"/>
      <protection/>
    </xf>
    <xf numFmtId="0" fontId="4" fillId="0" borderId="34" xfId="140" applyFont="1" applyBorder="1">
      <alignment/>
      <protection/>
    </xf>
    <xf numFmtId="0" fontId="15" fillId="0" borderId="0" xfId="140" applyFont="1" applyBorder="1" applyAlignment="1">
      <alignment horizontal="center"/>
      <protection/>
    </xf>
    <xf numFmtId="0" fontId="15" fillId="0" borderId="19" xfId="140" applyFont="1" applyBorder="1" applyAlignment="1">
      <alignment horizontal="center"/>
      <protection/>
    </xf>
    <xf numFmtId="0" fontId="4" fillId="0" borderId="0" xfId="140" applyFont="1" applyBorder="1" applyAlignment="1">
      <alignment horizontal="left"/>
      <protection/>
    </xf>
    <xf numFmtId="0" fontId="7" fillId="0" borderId="0" xfId="140" applyFont="1" applyBorder="1" applyAlignment="1">
      <alignment horizontal="center"/>
      <protection/>
    </xf>
    <xf numFmtId="0" fontId="15" fillId="0" borderId="0" xfId="140" applyFont="1" applyBorder="1" applyAlignment="1">
      <alignment vertical="center"/>
      <protection/>
    </xf>
    <xf numFmtId="0" fontId="4" fillId="0" borderId="0" xfId="140" applyFont="1" applyBorder="1" applyAlignment="1">
      <alignment horizontal="center" vertic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0" xfId="140" applyFont="1" applyBorder="1" applyAlignment="1">
      <alignment vertical="center"/>
      <protection/>
    </xf>
    <xf numFmtId="0" fontId="15" fillId="0" borderId="0" xfId="140" applyFont="1" applyBorder="1" applyAlignment="1">
      <alignment horizontal="center" vertical="center"/>
      <protection/>
    </xf>
    <xf numFmtId="0" fontId="15" fillId="0" borderId="0" xfId="140" applyFont="1" applyAlignment="1">
      <alignment horizontal="right" vertical="center"/>
      <protection/>
    </xf>
    <xf numFmtId="0" fontId="9" fillId="0" borderId="22" xfId="135" applyNumberFormat="1" applyFont="1" applyBorder="1" applyAlignment="1">
      <alignment horizontal="left"/>
      <protection/>
    </xf>
    <xf numFmtId="0" fontId="4" fillId="0" borderId="19" xfId="140" applyFont="1" applyFill="1" applyBorder="1">
      <alignment/>
      <protection/>
    </xf>
    <xf numFmtId="0" fontId="8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35" xfId="140" applyFont="1" applyBorder="1" applyAlignment="1">
      <alignment horizontal="center"/>
      <protection/>
    </xf>
    <xf numFmtId="0" fontId="4" fillId="0" borderId="36" xfId="140" applyFont="1" applyFill="1" applyBorder="1">
      <alignment/>
      <protection/>
    </xf>
    <xf numFmtId="0" fontId="9" fillId="0" borderId="23" xfId="135" applyNumberFormat="1" applyFont="1" applyBorder="1" applyAlignment="1">
      <alignment horizontal="left"/>
      <protection/>
    </xf>
    <xf numFmtId="0" fontId="15" fillId="0" borderId="0" xfId="140" applyFont="1" applyBorder="1" applyAlignment="1">
      <alignment horizontal="right"/>
      <protection/>
    </xf>
    <xf numFmtId="0" fontId="10" fillId="0" borderId="0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0" fillId="0" borderId="0" xfId="135" applyNumberFormat="1" applyFont="1" applyBorder="1" applyAlignment="1">
      <alignment horizontal="left"/>
      <protection/>
    </xf>
    <xf numFmtId="0" fontId="10" fillId="0" borderId="41" xfId="135" applyNumberFormat="1" applyFont="1" applyBorder="1" applyAlignment="1">
      <alignment horizontal="center"/>
      <protection/>
    </xf>
    <xf numFmtId="0" fontId="10" fillId="0" borderId="31" xfId="137" applyNumberFormat="1" applyFont="1" applyBorder="1" applyAlignment="1">
      <alignment horizontal="center"/>
      <protection/>
    </xf>
    <xf numFmtId="0" fontId="10" fillId="20" borderId="31" xfId="137" applyNumberFormat="1" applyFont="1" applyFill="1" applyBorder="1" applyAlignment="1">
      <alignment horizontal="center"/>
      <protection/>
    </xf>
    <xf numFmtId="0" fontId="10" fillId="0" borderId="31" xfId="135" applyNumberFormat="1" applyFont="1" applyBorder="1" applyAlignment="1">
      <alignment horizontal="center"/>
      <protection/>
    </xf>
    <xf numFmtId="0" fontId="10" fillId="0" borderId="21" xfId="137" applyNumberFormat="1" applyFont="1" applyFill="1" applyBorder="1" applyAlignment="1">
      <alignment horizontal="center"/>
      <protection/>
    </xf>
    <xf numFmtId="0" fontId="10" fillId="3" borderId="25" xfId="137" applyNumberFormat="1" applyFont="1" applyFill="1" applyBorder="1" applyAlignment="1">
      <alignment horizontal="center"/>
      <protection/>
    </xf>
    <xf numFmtId="0" fontId="10" fillId="20" borderId="21" xfId="137" applyNumberFormat="1" applyFont="1" applyFill="1" applyBorder="1" applyAlignment="1">
      <alignment horizontal="center"/>
      <protection/>
    </xf>
    <xf numFmtId="0" fontId="10" fillId="0" borderId="33" xfId="137" applyNumberFormat="1" applyFont="1" applyFill="1" applyBorder="1" applyAlignment="1">
      <alignment horizontal="center"/>
      <protection/>
    </xf>
    <xf numFmtId="0" fontId="10" fillId="0" borderId="20" xfId="137" applyNumberFormat="1" applyFont="1" applyFill="1" applyBorder="1" applyAlignment="1">
      <alignment horizontal="center"/>
      <protection/>
    </xf>
    <xf numFmtId="0" fontId="10" fillId="0" borderId="34" xfId="137" applyNumberFormat="1" applyFont="1" applyFill="1" applyBorder="1" applyAlignment="1">
      <alignment horizontal="center"/>
      <protection/>
    </xf>
    <xf numFmtId="0" fontId="10" fillId="0" borderId="22" xfId="137" applyNumberFormat="1" applyFont="1" applyFill="1" applyBorder="1" applyAlignment="1">
      <alignment horizontal="center"/>
      <protection/>
    </xf>
    <xf numFmtId="0" fontId="10" fillId="0" borderId="31" xfId="137" applyNumberFormat="1" applyFont="1" applyFill="1" applyBorder="1" applyAlignment="1">
      <alignment horizontal="center"/>
      <protection/>
    </xf>
    <xf numFmtId="0" fontId="10" fillId="3" borderId="31" xfId="137" applyNumberFormat="1" applyFont="1" applyFill="1" applyBorder="1" applyAlignment="1">
      <alignment horizontal="center"/>
      <protection/>
    </xf>
    <xf numFmtId="0" fontId="10" fillId="20" borderId="25" xfId="137" applyNumberFormat="1" applyFont="1" applyFill="1" applyBorder="1" applyAlignment="1">
      <alignment horizontal="center"/>
      <protection/>
    </xf>
    <xf numFmtId="0" fontId="10" fillId="0" borderId="25" xfId="137" applyNumberFormat="1" applyFont="1" applyFill="1" applyBorder="1" applyAlignment="1">
      <alignment horizontal="center"/>
      <protection/>
    </xf>
    <xf numFmtId="0" fontId="10" fillId="0" borderId="19" xfId="137" applyNumberFormat="1" applyFont="1" applyFill="1" applyBorder="1" applyAlignment="1">
      <alignment horizontal="center"/>
      <protection/>
    </xf>
    <xf numFmtId="0" fontId="10" fillId="3" borderId="24" xfId="137" applyNumberFormat="1" applyFont="1" applyFill="1" applyBorder="1" applyAlignment="1">
      <alignment horizontal="center"/>
      <protection/>
    </xf>
    <xf numFmtId="0" fontId="10" fillId="3" borderId="21" xfId="137" applyNumberFormat="1" applyFont="1" applyFill="1" applyBorder="1" applyAlignment="1">
      <alignment horizontal="center"/>
      <protection/>
    </xf>
    <xf numFmtId="0" fontId="10" fillId="20" borderId="33" xfId="137" applyNumberFormat="1" applyFont="1" applyFill="1" applyBorder="1" applyAlignment="1">
      <alignment horizontal="center"/>
      <protection/>
    </xf>
    <xf numFmtId="0" fontId="10" fillId="0" borderId="35" xfId="137" applyNumberFormat="1" applyFont="1" applyFill="1" applyBorder="1" applyAlignment="1">
      <alignment horizontal="center"/>
      <protection/>
    </xf>
    <xf numFmtId="0" fontId="10" fillId="0" borderId="36" xfId="137" applyNumberFormat="1" applyFont="1" applyFill="1" applyBorder="1" applyAlignment="1">
      <alignment horizontal="center"/>
      <protection/>
    </xf>
    <xf numFmtId="0" fontId="10" fillId="0" borderId="37" xfId="137" applyNumberFormat="1" applyFont="1" applyFill="1" applyBorder="1" applyAlignment="1">
      <alignment horizontal="center"/>
      <protection/>
    </xf>
    <xf numFmtId="0" fontId="10" fillId="3" borderId="33" xfId="137" applyNumberFormat="1" applyFont="1" applyFill="1" applyBorder="1" applyAlignment="1">
      <alignment horizontal="center"/>
      <protection/>
    </xf>
    <xf numFmtId="0" fontId="10" fillId="0" borderId="39" xfId="135" applyNumberFormat="1" applyFont="1" applyBorder="1" applyAlignment="1">
      <alignment horizontal="center"/>
      <protection/>
    </xf>
    <xf numFmtId="0" fontId="10" fillId="0" borderId="22" xfId="140" applyFont="1" applyBorder="1" applyAlignment="1">
      <alignment horizontal="center" vertical="top" wrapText="1"/>
      <protection/>
    </xf>
    <xf numFmtId="0" fontId="4" fillId="0" borderId="0" xfId="57" applyFont="1" applyAlignment="1">
      <alignment horizontal="center"/>
      <protection/>
    </xf>
    <xf numFmtId="0" fontId="4" fillId="0" borderId="0" xfId="140" applyFont="1" applyAlignment="1">
      <alignment horizontal="left"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42" xfId="131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53" xfId="131" applyFont="1" applyBorder="1" applyAlignment="1">
      <alignment horizontal="center" vertical="center"/>
      <protection/>
    </xf>
    <xf numFmtId="0" fontId="4" fillId="0" borderId="40" xfId="131" applyFont="1" applyBorder="1" applyAlignment="1">
      <alignment horizontal="center" vertical="center"/>
      <protection/>
    </xf>
    <xf numFmtId="0" fontId="4" fillId="0" borderId="0" xfId="131" applyFont="1" applyAlignment="1">
      <alignment horizontal="center" vertical="center"/>
      <protection/>
    </xf>
    <xf numFmtId="0" fontId="7" fillId="0" borderId="0" xfId="131" applyFont="1" applyAlignment="1">
      <alignment horizontal="center" vertical="center"/>
      <protection/>
    </xf>
    <xf numFmtId="0" fontId="4" fillId="0" borderId="54" xfId="57" applyFont="1" applyBorder="1">
      <alignment/>
      <protection/>
    </xf>
    <xf numFmtId="0" fontId="15" fillId="0" borderId="0" xfId="57" applyFont="1">
      <alignment/>
      <protection/>
    </xf>
    <xf numFmtId="0" fontId="7" fillId="0" borderId="40" xfId="131" applyFont="1" applyBorder="1" applyAlignment="1">
      <alignment horizontal="center" vertical="center"/>
      <protection/>
    </xf>
    <xf numFmtId="0" fontId="4" fillId="0" borderId="0" xfId="131" applyFont="1" applyBorder="1" applyAlignment="1">
      <alignment horizontal="center" vertical="center"/>
      <protection/>
    </xf>
    <xf numFmtId="0" fontId="7" fillId="0" borderId="0" xfId="131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4" fillId="0" borderId="40" xfId="57" applyFont="1" applyBorder="1" applyAlignment="1">
      <alignment horizontal="center" vertical="center"/>
      <protection/>
    </xf>
    <xf numFmtId="0" fontId="4" fillId="0" borderId="55" xfId="57" applyFont="1" applyBorder="1" applyAlignment="1">
      <alignment horizontal="center" vertical="center"/>
      <protection/>
    </xf>
    <xf numFmtId="0" fontId="4" fillId="0" borderId="56" xfId="57" applyFont="1" applyBorder="1" applyAlignment="1">
      <alignment horizontal="center" vertical="center"/>
      <protection/>
    </xf>
    <xf numFmtId="0" fontId="4" fillId="0" borderId="0" xfId="131" applyFont="1" applyBorder="1" applyAlignment="1" quotePrefix="1">
      <alignment horizontal="center" vertical="center"/>
      <protection/>
    </xf>
    <xf numFmtId="0" fontId="4" fillId="0" borderId="0" xfId="131" applyFont="1" applyAlignment="1">
      <alignment horizontal="center"/>
      <protection/>
    </xf>
    <xf numFmtId="0" fontId="4" fillId="0" borderId="0" xfId="131" applyFont="1">
      <alignment vertical="center"/>
      <protection/>
    </xf>
    <xf numFmtId="0" fontId="4" fillId="0" borderId="0" xfId="57" applyFont="1" applyBorder="1">
      <alignment/>
      <protection/>
    </xf>
    <xf numFmtId="0" fontId="4" fillId="0" borderId="55" xfId="131" applyFont="1" applyBorder="1" applyAlignment="1">
      <alignment horizontal="center" vertical="center"/>
      <protection/>
    </xf>
    <xf numFmtId="0" fontId="7" fillId="0" borderId="0" xfId="57" applyFont="1" applyAlignment="1">
      <alignment horizontal="center"/>
      <protection/>
    </xf>
    <xf numFmtId="0" fontId="4" fillId="0" borderId="53" xfId="57" applyFont="1" applyBorder="1" applyAlignment="1">
      <alignment horizontal="center" vertical="center"/>
      <protection/>
    </xf>
    <xf numFmtId="0" fontId="4" fillId="0" borderId="0" xfId="131" applyFont="1" applyAlignment="1" quotePrefix="1">
      <alignment horizontal="center" vertical="center"/>
      <protection/>
    </xf>
    <xf numFmtId="0" fontId="10" fillId="0" borderId="0" xfId="140" applyFont="1" applyAlignment="1">
      <alignment horizontal="left"/>
      <protection/>
    </xf>
    <xf numFmtId="0" fontId="10" fillId="0" borderId="0" xfId="140" applyFont="1" applyAlignment="1">
      <alignment horizontal="right"/>
      <protection/>
    </xf>
    <xf numFmtId="0" fontId="10" fillId="0" borderId="0" xfId="140" applyFont="1" applyBorder="1" applyAlignment="1">
      <alignment horizontal="center"/>
      <protection/>
    </xf>
    <xf numFmtId="0" fontId="10" fillId="0" borderId="0" xfId="140" applyFont="1" applyBorder="1" applyAlignment="1">
      <alignment horizontal="center" vertical="top" wrapText="1"/>
      <protection/>
    </xf>
    <xf numFmtId="0" fontId="15" fillId="0" borderId="0" xfId="140" applyFont="1" applyFill="1" applyAlignment="1">
      <alignment horizontal="left"/>
      <protection/>
    </xf>
    <xf numFmtId="0" fontId="15" fillId="0" borderId="0" xfId="140" applyFont="1" applyFill="1">
      <alignment/>
      <protection/>
    </xf>
    <xf numFmtId="0" fontId="15" fillId="0" borderId="22" xfId="140" applyFont="1" applyBorder="1" applyAlignment="1">
      <alignment horizontal="center" vertical="center"/>
      <protection/>
    </xf>
    <xf numFmtId="0" fontId="15" fillId="0" borderId="0" xfId="140" applyFont="1">
      <alignment/>
      <protection/>
    </xf>
    <xf numFmtId="0" fontId="9" fillId="0" borderId="22" xfId="135" applyNumberFormat="1" applyFont="1" applyBorder="1" applyAlignment="1">
      <alignment horizontal="center"/>
      <protection/>
    </xf>
    <xf numFmtId="0" fontId="15" fillId="0" borderId="20" xfId="140" applyFont="1" applyBorder="1">
      <alignment/>
      <protection/>
    </xf>
    <xf numFmtId="0" fontId="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7" fillId="0" borderId="0" xfId="140" applyFont="1" applyAlignment="1">
      <alignment horizontal="left" vertical="center"/>
      <protection/>
    </xf>
    <xf numFmtId="0" fontId="105" fillId="0" borderId="0" xfId="140" applyFont="1" applyAlignment="1">
      <alignment horizontal="left" vertical="center"/>
      <protection/>
    </xf>
    <xf numFmtId="0" fontId="10" fillId="0" borderId="57" xfId="135" applyNumberFormat="1" applyFont="1" applyBorder="1" applyAlignment="1">
      <alignment horizontal="center"/>
      <protection/>
    </xf>
    <xf numFmtId="0" fontId="10" fillId="0" borderId="56" xfId="135" applyNumberFormat="1" applyFont="1" applyBorder="1">
      <alignment/>
      <protection/>
    </xf>
    <xf numFmtId="0" fontId="10" fillId="3" borderId="58" xfId="137" applyNumberFormat="1" applyFont="1" applyFill="1" applyBorder="1" applyAlignment="1">
      <alignment horizontal="center"/>
      <protection/>
    </xf>
    <xf numFmtId="0" fontId="10" fillId="20" borderId="58" xfId="137" applyNumberFormat="1" applyFont="1" applyFill="1" applyBorder="1" applyAlignment="1">
      <alignment horizontal="center"/>
      <protection/>
    </xf>
    <xf numFmtId="0" fontId="10" fillId="3" borderId="59" xfId="137" applyNumberFormat="1" applyFont="1" applyFill="1" applyBorder="1" applyAlignment="1">
      <alignment horizontal="center"/>
      <protection/>
    </xf>
    <xf numFmtId="0" fontId="10" fillId="20" borderId="59" xfId="137" applyNumberFormat="1" applyFont="1" applyFill="1" applyBorder="1" applyAlignment="1">
      <alignment horizontal="center"/>
      <protection/>
    </xf>
    <xf numFmtId="0" fontId="10" fillId="0" borderId="60" xfId="135" applyNumberFormat="1" applyFont="1" applyBorder="1" applyAlignment="1">
      <alignment horizontal="center"/>
      <protection/>
    </xf>
    <xf numFmtId="0" fontId="4" fillId="0" borderId="0" xfId="140" applyFont="1" applyAlignment="1">
      <alignment horizontal="left"/>
      <protection/>
    </xf>
    <xf numFmtId="0" fontId="6" fillId="0" borderId="0" xfId="140" applyFont="1" applyAlignment="1">
      <alignment horizontal="left"/>
      <protection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60" borderId="0" xfId="136" applyFont="1" applyFill="1" applyBorder="1" applyAlignment="1">
      <alignment horizontal="center" vertical="center"/>
      <protection/>
    </xf>
    <xf numFmtId="0" fontId="9" fillId="0" borderId="0" xfId="136" applyFont="1" applyFill="1" applyBorder="1" applyAlignment="1">
      <alignment horizontal="center" vertical="center"/>
      <protection/>
    </xf>
    <xf numFmtId="0" fontId="15" fillId="0" borderId="0" xfId="135" applyFont="1">
      <alignment/>
      <protection/>
    </xf>
    <xf numFmtId="0" fontId="33" fillId="0" borderId="0" xfId="135" applyNumberFormat="1" applyFont="1">
      <alignment/>
      <protection/>
    </xf>
    <xf numFmtId="0" fontId="9" fillId="0" borderId="0" xfId="135" applyFont="1">
      <alignment/>
      <protection/>
    </xf>
    <xf numFmtId="0" fontId="4" fillId="0" borderId="0" xfId="140" applyFont="1" applyBorder="1" applyAlignment="1">
      <alignment horizontal="right"/>
      <protection/>
    </xf>
    <xf numFmtId="0" fontId="10" fillId="0" borderId="0" xfId="140" applyFont="1" applyBorder="1" applyAlignment="1">
      <alignment horizontal="right"/>
      <protection/>
    </xf>
    <xf numFmtId="0" fontId="32" fillId="0" borderId="22" xfId="140" applyFont="1" applyBorder="1" applyAlignment="1">
      <alignment horizontal="center" vertical="top" wrapText="1"/>
      <protection/>
    </xf>
    <xf numFmtId="0" fontId="32" fillId="0" borderId="31" xfId="140" applyFont="1" applyBorder="1" applyAlignment="1">
      <alignment horizontal="center" vertical="top" wrapText="1"/>
      <protection/>
    </xf>
    <xf numFmtId="0" fontId="10" fillId="0" borderId="0" xfId="140" applyFont="1" applyBorder="1" applyAlignment="1">
      <alignment horizontal="left"/>
      <protection/>
    </xf>
    <xf numFmtId="0" fontId="9" fillId="0" borderId="22" xfId="135" applyNumberFormat="1" applyFont="1" applyFill="1" applyBorder="1" applyAlignment="1">
      <alignment horizontal="center"/>
      <protection/>
    </xf>
    <xf numFmtId="0" fontId="15" fillId="0" borderId="37" xfId="140" applyFont="1" applyFill="1" applyBorder="1">
      <alignment/>
      <protection/>
    </xf>
    <xf numFmtId="0" fontId="4" fillId="0" borderId="0" xfId="140" applyFont="1" applyFill="1" applyBorder="1" applyAlignment="1">
      <alignment horizontal="center"/>
      <protection/>
    </xf>
    <xf numFmtId="0" fontId="4" fillId="0" borderId="0" xfId="140" applyFont="1" applyFill="1" applyAlignment="1">
      <alignment horizontal="center"/>
      <protection/>
    </xf>
    <xf numFmtId="0" fontId="18" fillId="0" borderId="19" xfId="0" applyFont="1" applyFill="1" applyBorder="1" applyAlignment="1">
      <alignment horizontal="center"/>
    </xf>
    <xf numFmtId="0" fontId="31" fillId="0" borderId="0" xfId="140" applyFont="1" applyFill="1" applyAlignment="1">
      <alignment horizontal="center"/>
      <protection/>
    </xf>
    <xf numFmtId="49" fontId="29" fillId="0" borderId="0" xfId="140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/>
    </xf>
    <xf numFmtId="0" fontId="15" fillId="0" borderId="22" xfId="140" applyFont="1" applyFill="1" applyBorder="1" applyAlignment="1">
      <alignment horizontal="center"/>
      <protection/>
    </xf>
    <xf numFmtId="0" fontId="18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5" fillId="0" borderId="0" xfId="140" applyFont="1" applyFill="1" applyBorder="1" applyAlignment="1">
      <alignment horizontal="center"/>
      <protection/>
    </xf>
    <xf numFmtId="0" fontId="15" fillId="0" borderId="36" xfId="140" applyFont="1" applyFill="1" applyBorder="1">
      <alignment/>
      <protection/>
    </xf>
    <xf numFmtId="0" fontId="4" fillId="0" borderId="33" xfId="140" applyFont="1" applyFill="1" applyBorder="1">
      <alignment/>
      <protection/>
    </xf>
    <xf numFmtId="0" fontId="15" fillId="0" borderId="0" xfId="140" applyFont="1" applyFill="1" applyAlignment="1">
      <alignment horizontal="center"/>
      <protection/>
    </xf>
    <xf numFmtId="49" fontId="29" fillId="0" borderId="19" xfId="140" applyNumberFormat="1" applyFont="1" applyFill="1" applyBorder="1" applyAlignment="1">
      <alignment horizontal="center"/>
      <protection/>
    </xf>
    <xf numFmtId="0" fontId="9" fillId="0" borderId="31" xfId="135" applyNumberFormat="1" applyFont="1" applyBorder="1" applyAlignment="1">
      <alignment horizontal="left"/>
      <protection/>
    </xf>
    <xf numFmtId="0" fontId="4" fillId="0" borderId="61" xfId="140" applyFont="1" applyBorder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140" applyFont="1" applyFill="1" applyBorder="1">
      <alignment/>
      <protection/>
    </xf>
    <xf numFmtId="0" fontId="18" fillId="0" borderId="0" xfId="0" applyFont="1" applyFill="1" applyBorder="1" applyAlignment="1">
      <alignment horizontal="center"/>
    </xf>
    <xf numFmtId="0" fontId="9" fillId="0" borderId="0" xfId="135" applyNumberFormat="1" applyFont="1" applyFill="1" applyBorder="1" applyAlignment="1">
      <alignment horizontal="center"/>
      <protection/>
    </xf>
    <xf numFmtId="49" fontId="7" fillId="0" borderId="19" xfId="0" applyNumberFormat="1" applyFont="1" applyFill="1" applyBorder="1" applyAlignment="1">
      <alignment horizontal="center"/>
    </xf>
    <xf numFmtId="0" fontId="15" fillId="0" borderId="20" xfId="140" applyFont="1" applyFill="1" applyBorder="1">
      <alignment/>
      <protection/>
    </xf>
    <xf numFmtId="0" fontId="4" fillId="0" borderId="62" xfId="140" applyFont="1" applyBorder="1">
      <alignment/>
      <protection/>
    </xf>
    <xf numFmtId="0" fontId="9" fillId="0" borderId="63" xfId="135" applyNumberFormat="1" applyFont="1" applyFill="1" applyBorder="1" applyAlignment="1">
      <alignment horizontal="center"/>
      <protection/>
    </xf>
    <xf numFmtId="0" fontId="15" fillId="0" borderId="19" xfId="140" applyFont="1" applyFill="1" applyBorder="1">
      <alignment/>
      <protection/>
    </xf>
    <xf numFmtId="0" fontId="4" fillId="0" borderId="19" xfId="140" applyFont="1" applyFill="1" applyBorder="1" applyAlignment="1">
      <alignment horizontal="center"/>
      <protection/>
    </xf>
    <xf numFmtId="0" fontId="4" fillId="0" borderId="40" xfId="140" applyFont="1" applyFill="1" applyBorder="1">
      <alignment/>
      <protection/>
    </xf>
    <xf numFmtId="0" fontId="9" fillId="0" borderId="0" xfId="135" applyNumberFormat="1" applyFont="1" applyFill="1" applyBorder="1">
      <alignment/>
      <protection/>
    </xf>
    <xf numFmtId="0" fontId="4" fillId="0" borderId="0" xfId="0" applyFont="1" applyFill="1" applyBorder="1" applyAlignment="1">
      <alignment vertical="center"/>
    </xf>
    <xf numFmtId="0" fontId="4" fillId="0" borderId="25" xfId="140" applyFont="1" applyBorder="1">
      <alignment/>
      <protection/>
    </xf>
    <xf numFmtId="0" fontId="4" fillId="0" borderId="40" xfId="140" applyFont="1" applyBorder="1">
      <alignment/>
      <protection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10" fillId="0" borderId="0" xfId="135" applyNumberFormat="1" applyFont="1" applyFill="1" applyBorder="1">
      <alignment/>
      <protection/>
    </xf>
    <xf numFmtId="0" fontId="9" fillId="0" borderId="35" xfId="135" applyNumberFormat="1" applyFont="1" applyBorder="1" applyAlignment="1">
      <alignment horizontal="left"/>
      <protection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0" xfId="140" applyFont="1" applyFill="1" applyAlignment="1">
      <alignment horizontal="right"/>
      <protection/>
    </xf>
    <xf numFmtId="0" fontId="4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5" fillId="0" borderId="33" xfId="140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18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5" fillId="0" borderId="0" xfId="140" applyFont="1" applyFill="1" applyBorder="1">
      <alignment/>
      <protection/>
    </xf>
    <xf numFmtId="0" fontId="9" fillId="0" borderId="19" xfId="135" applyNumberFormat="1" applyFont="1" applyFill="1" applyBorder="1" applyAlignment="1">
      <alignment horizontal="center"/>
      <protection/>
    </xf>
    <xf numFmtId="0" fontId="15" fillId="0" borderId="31" xfId="140" applyFont="1" applyBorder="1" applyAlignment="1">
      <alignment horizontal="left"/>
      <protection/>
    </xf>
    <xf numFmtId="0" fontId="15" fillId="0" borderId="0" xfId="0" applyFont="1" applyFill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9" fillId="0" borderId="0" xfId="135" applyNumberFormat="1" applyFont="1" applyFill="1">
      <alignment/>
      <protection/>
    </xf>
    <xf numFmtId="0" fontId="4" fillId="0" borderId="0" xfId="0" applyFont="1" applyFill="1" applyBorder="1" applyAlignment="1">
      <alignment/>
    </xf>
    <xf numFmtId="0" fontId="4" fillId="0" borderId="20" xfId="140" applyFont="1" applyFill="1" applyBorder="1">
      <alignment/>
      <protection/>
    </xf>
    <xf numFmtId="0" fontId="8" fillId="0" borderId="0" xfId="0" applyFont="1" applyBorder="1" applyAlignment="1">
      <alignment vertical="center"/>
    </xf>
    <xf numFmtId="0" fontId="4" fillId="0" borderId="64" xfId="140" applyFont="1" applyBorder="1">
      <alignment/>
      <protection/>
    </xf>
    <xf numFmtId="0" fontId="15" fillId="0" borderId="65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/>
    </xf>
    <xf numFmtId="0" fontId="4" fillId="0" borderId="35" xfId="140" applyFont="1" applyFill="1" applyBorder="1">
      <alignment/>
      <protection/>
    </xf>
    <xf numFmtId="0" fontId="4" fillId="0" borderId="2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20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35" fillId="0" borderId="35" xfId="0" applyNumberFormat="1" applyFont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5" fillId="0" borderId="25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 wrapText="1"/>
    </xf>
    <xf numFmtId="0" fontId="37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9" fillId="61" borderId="69" xfId="0" applyFont="1" applyFill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vertical="center"/>
    </xf>
    <xf numFmtId="0" fontId="9" fillId="61" borderId="7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9" fillId="61" borderId="76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9" fillId="61" borderId="77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106" fillId="61" borderId="77" xfId="0" applyFont="1" applyFill="1" applyBorder="1" applyAlignment="1">
      <alignment horizontal="center" vertical="center"/>
    </xf>
    <xf numFmtId="0" fontId="15" fillId="61" borderId="77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6" fillId="61" borderId="78" xfId="0" applyFont="1" applyFill="1" applyBorder="1" applyAlignment="1">
      <alignment horizontal="center" vertical="center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7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62" borderId="22" xfId="0" applyNumberFormat="1" applyFont="1" applyFill="1" applyBorder="1" applyAlignment="1">
      <alignment horizontal="center" vertical="center"/>
    </xf>
    <xf numFmtId="0" fontId="33" fillId="0" borderId="0" xfId="135" applyNumberFormat="1" applyFont="1" applyAlignment="1">
      <alignment horizontal="center"/>
      <protection/>
    </xf>
    <xf numFmtId="0" fontId="10" fillId="0" borderId="0" xfId="135" applyNumberFormat="1" applyFont="1" applyFill="1" applyAlignment="1">
      <alignment horizontal="center"/>
      <protection/>
    </xf>
    <xf numFmtId="0" fontId="103" fillId="60" borderId="80" xfId="140" applyFont="1" applyFill="1" applyBorder="1" applyAlignment="1">
      <alignment horizontal="center" vertical="top" wrapText="1"/>
      <protection/>
    </xf>
    <xf numFmtId="0" fontId="103" fillId="60" borderId="81" xfId="140" applyFont="1" applyFill="1" applyBorder="1" applyAlignment="1">
      <alignment horizontal="center" vertical="top" wrapText="1"/>
      <protection/>
    </xf>
    <xf numFmtId="0" fontId="103" fillId="60" borderId="82" xfId="140" applyFont="1" applyFill="1" applyBorder="1" applyAlignment="1">
      <alignment horizontal="center" vertical="top" wrapText="1"/>
      <protection/>
    </xf>
    <xf numFmtId="0" fontId="103" fillId="60" borderId="83" xfId="140" applyFont="1" applyFill="1" applyBorder="1" applyAlignment="1">
      <alignment horizontal="center" vertical="top" wrapText="1"/>
      <protection/>
    </xf>
    <xf numFmtId="0" fontId="103" fillId="60" borderId="84" xfId="140" applyFont="1" applyFill="1" applyBorder="1" applyAlignment="1">
      <alignment horizontal="center" vertical="top" wrapText="1"/>
      <protection/>
    </xf>
    <xf numFmtId="0" fontId="103" fillId="60" borderId="85" xfId="140" applyFont="1" applyFill="1" applyBorder="1" applyAlignment="1">
      <alignment horizontal="center" vertical="top" wrapText="1"/>
      <protection/>
    </xf>
    <xf numFmtId="0" fontId="103" fillId="60" borderId="86" xfId="140" applyFont="1" applyFill="1" applyBorder="1" applyAlignment="1">
      <alignment horizontal="center" vertical="top" wrapText="1"/>
      <protection/>
    </xf>
    <xf numFmtId="0" fontId="103" fillId="60" borderId="87" xfId="140" applyFont="1" applyFill="1" applyBorder="1" applyAlignment="1">
      <alignment horizontal="center" vertical="top" wrapText="1"/>
      <protection/>
    </xf>
    <xf numFmtId="0" fontId="103" fillId="60" borderId="88" xfId="140" applyFont="1" applyFill="1" applyBorder="1" applyAlignment="1">
      <alignment horizontal="center" vertical="top" wrapText="1"/>
      <protection/>
    </xf>
    <xf numFmtId="0" fontId="103" fillId="60" borderId="89" xfId="140" applyFont="1" applyFill="1" applyBorder="1" applyAlignment="1">
      <alignment horizontal="center" vertical="top" wrapText="1"/>
      <protection/>
    </xf>
    <xf numFmtId="0" fontId="103" fillId="60" borderId="90" xfId="140" applyFont="1" applyFill="1" applyBorder="1" applyAlignment="1">
      <alignment horizontal="center" vertical="top" wrapText="1"/>
      <protection/>
    </xf>
    <xf numFmtId="0" fontId="32" fillId="0" borderId="0" xfId="140" applyFont="1" applyFill="1" applyBorder="1" applyAlignment="1">
      <alignment horizontal="center" vertical="top" wrapText="1"/>
      <protection/>
    </xf>
    <xf numFmtId="0" fontId="4" fillId="0" borderId="35" xfId="0" applyFont="1" applyFill="1" applyBorder="1" applyAlignment="1">
      <alignment horizontal="center" vertical="center"/>
    </xf>
    <xf numFmtId="0" fontId="4" fillId="0" borderId="91" xfId="140" applyFont="1" applyFill="1" applyBorder="1">
      <alignment/>
      <protection/>
    </xf>
    <xf numFmtId="0" fontId="4" fillId="0" borderId="33" xfId="140" applyFont="1" applyBorder="1">
      <alignment/>
      <protection/>
    </xf>
    <xf numFmtId="0" fontId="1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32" fillId="0" borderId="24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9" fillId="61" borderId="7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6" fillId="61" borderId="77" xfId="0" applyNumberFormat="1" applyFont="1" applyFill="1" applyBorder="1" applyAlignment="1">
      <alignment horizontal="center" vertical="center"/>
    </xf>
    <xf numFmtId="0" fontId="106" fillId="0" borderId="27" xfId="0" applyFont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06" fillId="61" borderId="92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3" fillId="59" borderId="94" xfId="140" applyFont="1" applyFill="1" applyBorder="1" applyAlignment="1">
      <alignment horizontal="center" vertical="top" wrapText="1"/>
      <protection/>
    </xf>
    <xf numFmtId="0" fontId="103" fillId="59" borderId="95" xfId="140" applyFont="1" applyFill="1" applyBorder="1" applyAlignment="1">
      <alignment horizontal="center" vertical="top" wrapText="1"/>
      <protection/>
    </xf>
    <xf numFmtId="0" fontId="103" fillId="63" borderId="96" xfId="140" applyFont="1" applyFill="1" applyBorder="1" applyAlignment="1">
      <alignment horizontal="center" vertical="top" wrapText="1"/>
      <protection/>
    </xf>
    <xf numFmtId="0" fontId="103" fillId="63" borderId="97" xfId="140" applyFont="1" applyFill="1" applyBorder="1" applyAlignment="1">
      <alignment horizontal="center" vertical="top" wrapText="1"/>
      <protection/>
    </xf>
    <xf numFmtId="0" fontId="103" fillId="63" borderId="98" xfId="140" applyFont="1" applyFill="1" applyBorder="1" applyAlignment="1">
      <alignment horizontal="center" vertical="top" wrapText="1"/>
      <protection/>
    </xf>
    <xf numFmtId="0" fontId="103" fillId="63" borderId="94" xfId="140" applyFont="1" applyFill="1" applyBorder="1" applyAlignment="1">
      <alignment horizontal="center" vertical="top" wrapText="1"/>
      <protection/>
    </xf>
    <xf numFmtId="0" fontId="103" fillId="64" borderId="99" xfId="140" applyFont="1" applyFill="1" applyBorder="1" applyAlignment="1">
      <alignment horizontal="center" vertical="top" wrapText="1"/>
      <protection/>
    </xf>
    <xf numFmtId="0" fontId="103" fillId="64" borderId="100" xfId="140" applyFont="1" applyFill="1" applyBorder="1" applyAlignment="1">
      <alignment horizontal="center" vertical="top" wrapText="1"/>
      <protection/>
    </xf>
    <xf numFmtId="0" fontId="10" fillId="65" borderId="25" xfId="135" applyNumberFormat="1" applyFont="1" applyFill="1" applyBorder="1" applyAlignment="1">
      <alignment horizontal="center"/>
      <protection/>
    </xf>
    <xf numFmtId="0" fontId="10" fillId="65" borderId="0" xfId="139" applyNumberFormat="1" applyFont="1" applyFill="1" applyBorder="1" applyAlignment="1">
      <alignment horizontal="center"/>
      <protection/>
    </xf>
    <xf numFmtId="0" fontId="10" fillId="65" borderId="19" xfId="135" applyNumberFormat="1" applyFont="1" applyFill="1" applyBorder="1" applyAlignment="1">
      <alignment horizontal="center"/>
      <protection/>
    </xf>
    <xf numFmtId="0" fontId="10" fillId="65" borderId="33" xfId="135" applyNumberFormat="1" applyFont="1" applyFill="1" applyBorder="1" applyAlignment="1">
      <alignment horizontal="center"/>
      <protection/>
    </xf>
    <xf numFmtId="0" fontId="10" fillId="65" borderId="20" xfId="139" applyNumberFormat="1" applyFont="1" applyFill="1" applyBorder="1" applyAlignment="1">
      <alignment horizontal="center"/>
      <protection/>
    </xf>
    <xf numFmtId="0" fontId="10" fillId="65" borderId="34" xfId="135" applyNumberFormat="1" applyFont="1" applyFill="1" applyBorder="1" applyAlignment="1">
      <alignment horizontal="center"/>
      <protection/>
    </xf>
    <xf numFmtId="0" fontId="10" fillId="65" borderId="35" xfId="135" applyNumberFormat="1" applyFont="1" applyFill="1" applyBorder="1" applyAlignment="1">
      <alignment horizontal="center"/>
      <protection/>
    </xf>
    <xf numFmtId="0" fontId="10" fillId="65" borderId="36" xfId="139" applyNumberFormat="1" applyFont="1" applyFill="1" applyBorder="1" applyAlignment="1">
      <alignment horizontal="center"/>
      <protection/>
    </xf>
    <xf numFmtId="0" fontId="10" fillId="65" borderId="37" xfId="135" applyNumberFormat="1" applyFont="1" applyFill="1" applyBorder="1" applyAlignment="1">
      <alignment horizontal="center"/>
      <protection/>
    </xf>
    <xf numFmtId="0" fontId="10" fillId="65" borderId="101" xfId="135" applyNumberFormat="1" applyFont="1" applyFill="1" applyBorder="1" applyAlignment="1">
      <alignment horizontal="center"/>
      <protection/>
    </xf>
    <xf numFmtId="0" fontId="10" fillId="0" borderId="102" xfId="135" applyNumberFormat="1" applyFont="1" applyFill="1" applyBorder="1" applyAlignment="1">
      <alignment horizontal="center"/>
      <protection/>
    </xf>
    <xf numFmtId="0" fontId="10" fillId="0" borderId="103" xfId="135" applyNumberFormat="1" applyFont="1" applyFill="1" applyBorder="1" applyAlignment="1">
      <alignment horizontal="center"/>
      <protection/>
    </xf>
    <xf numFmtId="0" fontId="10" fillId="0" borderId="104" xfId="135" applyNumberFormat="1" applyFont="1" applyBorder="1" applyAlignment="1">
      <alignment horizontal="center"/>
      <protection/>
    </xf>
    <xf numFmtId="0" fontId="10" fillId="0" borderId="105" xfId="135" applyNumberFormat="1" applyFont="1" applyFill="1" applyBorder="1" applyAlignment="1">
      <alignment horizontal="center"/>
      <protection/>
    </xf>
    <xf numFmtId="0" fontId="10" fillId="0" borderId="101" xfId="135" applyNumberFormat="1" applyFont="1" applyFill="1" applyBorder="1" applyAlignment="1">
      <alignment horizontal="center"/>
      <protection/>
    </xf>
    <xf numFmtId="0" fontId="10" fillId="65" borderId="106" xfId="135" applyNumberFormat="1" applyFont="1" applyFill="1" applyBorder="1" applyAlignment="1">
      <alignment horizontal="center"/>
      <protection/>
    </xf>
    <xf numFmtId="0" fontId="10" fillId="65" borderId="107" xfId="135" applyNumberFormat="1" applyFont="1" applyFill="1" applyBorder="1" applyAlignment="1">
      <alignment horizontal="center"/>
      <protection/>
    </xf>
    <xf numFmtId="0" fontId="10" fillId="0" borderId="104" xfId="135" applyNumberFormat="1" applyFont="1" applyBorder="1">
      <alignment/>
      <protection/>
    </xf>
    <xf numFmtId="0" fontId="10" fillId="65" borderId="104" xfId="135" applyNumberFormat="1" applyFont="1" applyFill="1" applyBorder="1">
      <alignment/>
      <protection/>
    </xf>
    <xf numFmtId="0" fontId="10" fillId="65" borderId="108" xfId="135" applyNumberFormat="1" applyFont="1" applyFill="1" applyBorder="1" applyAlignment="1">
      <alignment horizontal="center"/>
      <protection/>
    </xf>
    <xf numFmtId="0" fontId="10" fillId="65" borderId="56" xfId="137" applyNumberFormat="1" applyFont="1" applyFill="1" applyBorder="1" applyAlignment="1">
      <alignment horizontal="center"/>
      <protection/>
    </xf>
    <xf numFmtId="0" fontId="10" fillId="65" borderId="53" xfId="137" applyNumberFormat="1" applyFont="1" applyFill="1" applyBorder="1" applyAlignment="1">
      <alignment horizontal="center"/>
      <protection/>
    </xf>
    <xf numFmtId="0" fontId="10" fillId="65" borderId="109" xfId="135" applyNumberFormat="1" applyFont="1" applyFill="1" applyBorder="1" applyAlignment="1">
      <alignment horizontal="center"/>
      <protection/>
    </xf>
    <xf numFmtId="0" fontId="10" fillId="65" borderId="107" xfId="137" applyNumberFormat="1" applyFont="1" applyFill="1" applyBorder="1" applyAlignment="1">
      <alignment horizontal="center"/>
      <protection/>
    </xf>
    <xf numFmtId="0" fontId="10" fillId="65" borderId="55" xfId="137" applyNumberFormat="1" applyFont="1" applyFill="1" applyBorder="1" applyAlignment="1">
      <alignment horizontal="center"/>
      <protection/>
    </xf>
    <xf numFmtId="0" fontId="10" fillId="65" borderId="55" xfId="135" applyNumberFormat="1" applyFont="1" applyFill="1" applyBorder="1" applyAlignment="1">
      <alignment horizontal="center"/>
      <protection/>
    </xf>
    <xf numFmtId="0" fontId="10" fillId="65" borderId="110" xfId="135" applyNumberFormat="1" applyFont="1" applyFill="1" applyBorder="1" applyAlignment="1">
      <alignment horizontal="center"/>
      <protection/>
    </xf>
    <xf numFmtId="0" fontId="10" fillId="65" borderId="111" xfId="135" applyNumberFormat="1" applyFont="1" applyFill="1" applyBorder="1">
      <alignment/>
      <protection/>
    </xf>
    <xf numFmtId="0" fontId="10" fillId="65" borderId="20" xfId="135" applyNumberFormat="1" applyFont="1" applyFill="1" applyBorder="1" applyAlignment="1">
      <alignment horizontal="center"/>
      <protection/>
    </xf>
    <xf numFmtId="0" fontId="10" fillId="65" borderId="23" xfId="135" applyNumberFormat="1" applyFont="1" applyFill="1" applyBorder="1" applyAlignment="1">
      <alignment horizontal="center"/>
      <protection/>
    </xf>
    <xf numFmtId="0" fontId="10" fillId="65" borderId="104" xfId="135" applyNumberFormat="1" applyFont="1" applyFill="1" applyBorder="1" applyAlignment="1">
      <alignment horizontal="center"/>
      <protection/>
    </xf>
    <xf numFmtId="0" fontId="10" fillId="65" borderId="103" xfId="135" applyNumberFormat="1" applyFont="1" applyFill="1" applyBorder="1" applyAlignment="1">
      <alignment horizontal="center"/>
      <protection/>
    </xf>
    <xf numFmtId="0" fontId="10" fillId="0" borderId="31" xfId="138" applyNumberFormat="1" applyFont="1" applyBorder="1" applyAlignment="1">
      <alignment horizontal="center"/>
      <protection/>
    </xf>
    <xf numFmtId="0" fontId="10" fillId="20" borderId="31" xfId="138" applyNumberFormat="1" applyFont="1" applyFill="1" applyBorder="1" applyAlignment="1">
      <alignment horizontal="center"/>
      <protection/>
    </xf>
    <xf numFmtId="0" fontId="10" fillId="0" borderId="54" xfId="137" applyNumberFormat="1" applyFont="1" applyFill="1" applyBorder="1" applyAlignment="1">
      <alignment horizontal="center"/>
      <protection/>
    </xf>
    <xf numFmtId="0" fontId="10" fillId="65" borderId="0" xfId="137" applyNumberFormat="1" applyFont="1" applyFill="1" applyBorder="1" applyAlignment="1">
      <alignment horizontal="center"/>
      <protection/>
    </xf>
    <xf numFmtId="0" fontId="10" fillId="65" borderId="40" xfId="137" applyNumberFormat="1" applyFont="1" applyFill="1" applyBorder="1" applyAlignment="1">
      <alignment horizontal="center"/>
      <protection/>
    </xf>
    <xf numFmtId="0" fontId="10" fillId="65" borderId="54" xfId="137" applyNumberFormat="1" applyFont="1" applyFill="1" applyBorder="1" applyAlignment="1">
      <alignment horizontal="center"/>
      <protection/>
    </xf>
    <xf numFmtId="0" fontId="10" fillId="65" borderId="112" xfId="137" applyNumberFormat="1" applyFont="1" applyFill="1" applyBorder="1" applyAlignment="1">
      <alignment horizontal="center"/>
      <protection/>
    </xf>
    <xf numFmtId="0" fontId="10" fillId="20" borderId="53" xfId="137" applyNumberFormat="1" applyFont="1" applyFill="1" applyBorder="1" applyAlignment="1">
      <alignment horizontal="center"/>
      <protection/>
    </xf>
    <xf numFmtId="0" fontId="10" fillId="20" borderId="40" xfId="137" applyNumberFormat="1" applyFont="1" applyFill="1" applyBorder="1" applyAlignment="1">
      <alignment horizontal="center"/>
      <protection/>
    </xf>
    <xf numFmtId="0" fontId="10" fillId="20" borderId="55" xfId="137" applyNumberFormat="1" applyFont="1" applyFill="1" applyBorder="1" applyAlignment="1">
      <alignment horizontal="center"/>
      <protection/>
    </xf>
    <xf numFmtId="0" fontId="10" fillId="3" borderId="113" xfId="137" applyNumberFormat="1" applyFont="1" applyFill="1" applyBorder="1" applyAlignment="1">
      <alignment horizontal="center"/>
      <protection/>
    </xf>
    <xf numFmtId="0" fontId="10" fillId="20" borderId="113" xfId="137" applyNumberFormat="1" applyFont="1" applyFill="1" applyBorder="1" applyAlignment="1">
      <alignment horizontal="center"/>
      <protection/>
    </xf>
    <xf numFmtId="0" fontId="10" fillId="65" borderId="26" xfId="137" applyNumberFormat="1" applyFont="1" applyFill="1" applyBorder="1" applyAlignment="1">
      <alignment horizontal="center"/>
      <protection/>
    </xf>
    <xf numFmtId="0" fontId="10" fillId="64" borderId="30" xfId="137" applyNumberFormat="1" applyFont="1" applyFill="1" applyBorder="1" applyAlignment="1">
      <alignment horizontal="center"/>
      <protection/>
    </xf>
    <xf numFmtId="0" fontId="10" fillId="66" borderId="58" xfId="137" applyNumberFormat="1" applyFont="1" applyFill="1" applyBorder="1" applyAlignment="1">
      <alignment horizontal="center"/>
      <protection/>
    </xf>
    <xf numFmtId="0" fontId="10" fillId="67" borderId="58" xfId="137" applyNumberFormat="1" applyFont="1" applyFill="1" applyBorder="1" applyAlignment="1">
      <alignment horizontal="center"/>
      <protection/>
    </xf>
    <xf numFmtId="0" fontId="10" fillId="64" borderId="112" xfId="137" applyNumberFormat="1" applyFont="1" applyFill="1" applyBorder="1" applyAlignment="1">
      <alignment horizontal="center"/>
      <protection/>
    </xf>
    <xf numFmtId="0" fontId="10" fillId="64" borderId="56" xfId="137" applyNumberFormat="1" applyFont="1" applyFill="1" applyBorder="1" applyAlignment="1">
      <alignment horizontal="center"/>
      <protection/>
    </xf>
    <xf numFmtId="0" fontId="10" fillId="64" borderId="53" xfId="137" applyNumberFormat="1" applyFont="1" applyFill="1" applyBorder="1" applyAlignment="1">
      <alignment horizontal="center"/>
      <protection/>
    </xf>
    <xf numFmtId="0" fontId="10" fillId="64" borderId="106" xfId="135" applyNumberFormat="1" applyFont="1" applyFill="1" applyBorder="1" applyAlignment="1">
      <alignment horizontal="center"/>
      <protection/>
    </xf>
    <xf numFmtId="0" fontId="10" fillId="64" borderId="109" xfId="135" applyNumberFormat="1" applyFont="1" applyFill="1" applyBorder="1" applyAlignment="1">
      <alignment horizontal="center"/>
      <protection/>
    </xf>
    <xf numFmtId="0" fontId="10" fillId="66" borderId="113" xfId="137" applyNumberFormat="1" applyFont="1" applyFill="1" applyBorder="1" applyAlignment="1">
      <alignment horizontal="center"/>
      <protection/>
    </xf>
    <xf numFmtId="0" fontId="10" fillId="67" borderId="113" xfId="137" applyNumberFormat="1" applyFont="1" applyFill="1" applyBorder="1" applyAlignment="1">
      <alignment horizontal="center"/>
      <protection/>
    </xf>
    <xf numFmtId="0" fontId="10" fillId="64" borderId="26" xfId="137" applyNumberFormat="1" applyFont="1" applyFill="1" applyBorder="1" applyAlignment="1">
      <alignment horizontal="center"/>
      <protection/>
    </xf>
    <xf numFmtId="0" fontId="10" fillId="64" borderId="0" xfId="137" applyNumberFormat="1" applyFont="1" applyFill="1" applyBorder="1" applyAlignment="1">
      <alignment horizontal="center"/>
      <protection/>
    </xf>
    <xf numFmtId="0" fontId="10" fillId="64" borderId="40" xfId="137" applyNumberFormat="1" applyFont="1" applyFill="1" applyBorder="1" applyAlignment="1">
      <alignment horizontal="center"/>
      <protection/>
    </xf>
    <xf numFmtId="0" fontId="10" fillId="64" borderId="27" xfId="135" applyNumberFormat="1" applyFont="1" applyFill="1" applyBorder="1" applyAlignment="1" quotePrefix="1">
      <alignment horizontal="center"/>
      <protection/>
    </xf>
    <xf numFmtId="0" fontId="10" fillId="64" borderId="22" xfId="135" applyNumberFormat="1" applyFont="1" applyFill="1" applyBorder="1" applyAlignment="1" quotePrefix="1">
      <alignment horizontal="center"/>
      <protection/>
    </xf>
    <xf numFmtId="0" fontId="10" fillId="0" borderId="0" xfId="0" applyFont="1" applyAlignment="1">
      <alignment vertical="top" wrapText="1"/>
    </xf>
    <xf numFmtId="0" fontId="13" fillId="0" borderId="0" xfId="135" applyNumberFormat="1" applyFont="1" applyBorder="1" applyAlignment="1">
      <alignment horizontal="left"/>
      <protection/>
    </xf>
    <xf numFmtId="0" fontId="60" fillId="6" borderId="114" xfId="0" applyFont="1" applyFill="1" applyBorder="1" applyAlignment="1">
      <alignment horizontal="center" vertical="center"/>
    </xf>
    <xf numFmtId="0" fontId="61" fillId="6" borderId="115" xfId="0" applyFont="1" applyFill="1" applyBorder="1" applyAlignment="1">
      <alignment horizontal="center" vertical="center"/>
    </xf>
    <xf numFmtId="0" fontId="61" fillId="6" borderId="116" xfId="0" applyFont="1" applyFill="1" applyBorder="1" applyAlignment="1">
      <alignment horizontal="center" vertical="center"/>
    </xf>
    <xf numFmtId="0" fontId="60" fillId="6" borderId="116" xfId="0" applyFont="1" applyFill="1" applyBorder="1" applyAlignment="1">
      <alignment horizontal="center" vertical="center"/>
    </xf>
    <xf numFmtId="0" fontId="60" fillId="6" borderId="115" xfId="0" applyFont="1" applyFill="1" applyBorder="1" applyAlignment="1">
      <alignment horizontal="center" vertical="center"/>
    </xf>
    <xf numFmtId="0" fontId="62" fillId="6" borderId="117" xfId="0" applyFont="1" applyFill="1" applyBorder="1" applyAlignment="1">
      <alignment horizontal="center" vertical="center"/>
    </xf>
    <xf numFmtId="0" fontId="9" fillId="61" borderId="118" xfId="0" applyFont="1" applyFill="1" applyBorder="1" applyAlignment="1">
      <alignment horizontal="center" vertical="center"/>
    </xf>
    <xf numFmtId="0" fontId="60" fillId="6" borderId="119" xfId="0" applyFont="1" applyFill="1" applyBorder="1" applyAlignment="1">
      <alignment horizontal="center" vertical="center"/>
    </xf>
    <xf numFmtId="0" fontId="61" fillId="6" borderId="22" xfId="0" applyFont="1" applyFill="1" applyBorder="1" applyAlignment="1">
      <alignment horizontal="center" vertical="center"/>
    </xf>
    <xf numFmtId="0" fontId="61" fillId="6" borderId="120" xfId="0" applyFont="1" applyFill="1" applyBorder="1" applyAlignment="1">
      <alignment horizontal="center" vertical="center"/>
    </xf>
    <xf numFmtId="0" fontId="60" fillId="6" borderId="79" xfId="0" applyFont="1" applyFill="1" applyBorder="1" applyAlignment="1">
      <alignment horizontal="center" vertical="center"/>
    </xf>
    <xf numFmtId="0" fontId="60" fillId="6" borderId="21" xfId="0" applyFont="1" applyFill="1" applyBorder="1" applyAlignment="1">
      <alignment horizontal="center" vertical="center"/>
    </xf>
    <xf numFmtId="0" fontId="62" fillId="6" borderId="23" xfId="0" applyFont="1" applyFill="1" applyBorder="1" applyAlignment="1">
      <alignment horizontal="center" vertical="center"/>
    </xf>
    <xf numFmtId="0" fontId="63" fillId="61" borderId="69" xfId="0" applyFont="1" applyFill="1" applyBorder="1" applyAlignment="1">
      <alignment horizontal="center" vertical="center"/>
    </xf>
    <xf numFmtId="0" fontId="64" fillId="61" borderId="69" xfId="0" applyFont="1" applyFill="1" applyBorder="1" applyAlignment="1">
      <alignment horizontal="center" vertical="center"/>
    </xf>
    <xf numFmtId="0" fontId="60" fillId="6" borderId="121" xfId="0" applyFont="1" applyFill="1" applyBorder="1" applyAlignment="1">
      <alignment horizontal="center" vertical="center"/>
    </xf>
    <xf numFmtId="0" fontId="61" fillId="6" borderId="88" xfId="0" applyFont="1" applyFill="1" applyBorder="1" applyAlignment="1">
      <alignment horizontal="center" vertical="center"/>
    </xf>
    <xf numFmtId="0" fontId="61" fillId="6" borderId="122" xfId="0" applyFont="1" applyFill="1" applyBorder="1" applyAlignment="1">
      <alignment horizontal="center" vertical="center"/>
    </xf>
    <xf numFmtId="0" fontId="60" fillId="6" borderId="123" xfId="0" applyFont="1" applyFill="1" applyBorder="1" applyAlignment="1">
      <alignment horizontal="center" vertical="center"/>
    </xf>
    <xf numFmtId="0" fontId="62" fillId="6" borderId="124" xfId="0" applyFont="1" applyFill="1" applyBorder="1" applyAlignment="1">
      <alignment horizontal="center" vertical="center"/>
    </xf>
    <xf numFmtId="0" fontId="64" fillId="61" borderId="72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79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10" fillId="68" borderId="42" xfId="0" applyFont="1" applyFill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107" fillId="0" borderId="42" xfId="0" applyFont="1" applyBorder="1" applyAlignment="1">
      <alignment horizontal="center" vertical="top"/>
    </xf>
    <xf numFmtId="0" fontId="107" fillId="0" borderId="41" xfId="0" applyFont="1" applyBorder="1" applyAlignment="1">
      <alignment horizontal="center" vertical="top"/>
    </xf>
    <xf numFmtId="0" fontId="64" fillId="0" borderId="2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10" fillId="65" borderId="42" xfId="135" applyNumberFormat="1" applyFont="1" applyFill="1" applyBorder="1" applyAlignment="1">
      <alignment horizontal="center"/>
      <protection/>
    </xf>
    <xf numFmtId="0" fontId="60" fillId="20" borderId="125" xfId="0" applyFont="1" applyFill="1" applyBorder="1" applyAlignment="1">
      <alignment horizontal="center" vertical="center" wrapText="1"/>
    </xf>
    <xf numFmtId="0" fontId="61" fillId="20" borderId="126" xfId="0" applyFont="1" applyFill="1" applyBorder="1" applyAlignment="1">
      <alignment horizontal="center" vertical="center"/>
    </xf>
    <xf numFmtId="0" fontId="61" fillId="20" borderId="115" xfId="0" applyFont="1" applyFill="1" applyBorder="1" applyAlignment="1">
      <alignment horizontal="center" vertical="center"/>
    </xf>
    <xf numFmtId="0" fontId="60" fillId="20" borderId="115" xfId="0" applyFont="1" applyFill="1" applyBorder="1" applyAlignment="1">
      <alignment horizontal="center" vertical="center"/>
    </xf>
    <xf numFmtId="0" fontId="62" fillId="20" borderId="117" xfId="0" applyFont="1" applyFill="1" applyBorder="1" applyAlignment="1">
      <alignment horizontal="center" vertical="center"/>
    </xf>
    <xf numFmtId="0" fontId="108" fillId="0" borderId="27" xfId="0" applyFont="1" applyBorder="1" applyAlignment="1">
      <alignment horizontal="center" vertical="center"/>
    </xf>
    <xf numFmtId="0" fontId="60" fillId="20" borderId="127" xfId="0" applyFont="1" applyFill="1" applyBorder="1" applyAlignment="1">
      <alignment horizontal="center" vertical="center" wrapText="1"/>
    </xf>
    <xf numFmtId="0" fontId="61" fillId="20" borderId="27" xfId="0" applyFont="1" applyFill="1" applyBorder="1" applyAlignment="1">
      <alignment horizontal="center" vertical="center"/>
    </xf>
    <xf numFmtId="0" fontId="61" fillId="20" borderId="22" xfId="0" applyFont="1" applyFill="1" applyBorder="1" applyAlignment="1">
      <alignment horizontal="center" vertical="center"/>
    </xf>
    <xf numFmtId="0" fontId="60" fillId="20" borderId="21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60" fillId="20" borderId="128" xfId="0" applyFont="1" applyFill="1" applyBorder="1" applyAlignment="1">
      <alignment horizontal="center" vertical="center" wrapText="1"/>
    </xf>
    <xf numFmtId="0" fontId="61" fillId="20" borderId="129" xfId="0" applyFont="1" applyFill="1" applyBorder="1" applyAlignment="1">
      <alignment horizontal="center" vertical="center"/>
    </xf>
    <xf numFmtId="0" fontId="61" fillId="20" borderId="88" xfId="0" applyFont="1" applyFill="1" applyBorder="1" applyAlignment="1">
      <alignment horizontal="center" vertical="center"/>
    </xf>
    <xf numFmtId="0" fontId="60" fillId="20" borderId="123" xfId="0" applyFont="1" applyFill="1" applyBorder="1" applyAlignment="1">
      <alignment horizontal="center" vertical="center"/>
    </xf>
    <xf numFmtId="0" fontId="62" fillId="20" borderId="89" xfId="0" applyFont="1" applyFill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top"/>
    </xf>
    <xf numFmtId="0" fontId="60" fillId="0" borderId="7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136" applyFont="1" applyFill="1" applyBorder="1" applyAlignment="1">
      <alignment horizontal="left" vertical="center"/>
      <protection/>
    </xf>
    <xf numFmtId="0" fontId="22" fillId="0" borderId="0" xfId="136" applyFont="1" applyFill="1" applyBorder="1" applyAlignment="1">
      <alignment horizontal="left" vertical="center"/>
      <protection/>
    </xf>
    <xf numFmtId="0" fontId="22" fillId="0" borderId="0" xfId="136" applyFont="1" applyFill="1" applyAlignment="1">
      <alignment horizontal="left" vertical="center"/>
      <protection/>
    </xf>
    <xf numFmtId="0" fontId="10" fillId="64" borderId="42" xfId="135" applyNumberFormat="1" applyFont="1" applyFill="1" applyBorder="1" applyAlignment="1">
      <alignment horizontal="center"/>
      <protection/>
    </xf>
    <xf numFmtId="0" fontId="10" fillId="69" borderId="31" xfId="136" applyFont="1" applyFill="1" applyBorder="1" applyAlignment="1">
      <alignment horizontal="center" vertical="center"/>
      <protection/>
    </xf>
    <xf numFmtId="0" fontId="10" fillId="69" borderId="21" xfId="136" applyFont="1" applyFill="1" applyBorder="1" applyAlignment="1">
      <alignment horizontal="center" vertical="center"/>
      <protection/>
    </xf>
    <xf numFmtId="0" fontId="10" fillId="69" borderId="22" xfId="136" applyFont="1" applyFill="1" applyBorder="1" applyAlignment="1">
      <alignment horizontal="center" vertical="center"/>
      <protection/>
    </xf>
    <xf numFmtId="20" fontId="10" fillId="69" borderId="22" xfId="136" applyNumberFormat="1" applyFont="1" applyFill="1" applyBorder="1" applyAlignment="1">
      <alignment horizontal="center" vertical="center"/>
      <protection/>
    </xf>
    <xf numFmtId="0" fontId="10" fillId="69" borderId="42" xfId="136" applyFont="1" applyFill="1" applyBorder="1" applyAlignment="1">
      <alignment horizontal="center" vertical="center"/>
      <protection/>
    </xf>
    <xf numFmtId="0" fontId="10" fillId="69" borderId="22" xfId="0" applyFont="1" applyFill="1" applyBorder="1" applyAlignment="1">
      <alignment horizontal="center" vertical="center"/>
    </xf>
    <xf numFmtId="0" fontId="10" fillId="69" borderId="22" xfId="136" applyFont="1" applyFill="1" applyBorder="1" applyAlignment="1">
      <alignment horizontal="center" vertical="center"/>
      <protection/>
    </xf>
    <xf numFmtId="20" fontId="10" fillId="69" borderId="31" xfId="136" applyNumberFormat="1" applyFont="1" applyFill="1" applyBorder="1" applyAlignment="1">
      <alignment horizontal="center" vertical="center"/>
      <protection/>
    </xf>
    <xf numFmtId="0" fontId="10" fillId="69" borderId="0" xfId="136" applyFont="1" applyFill="1" applyAlignment="1">
      <alignment horizontal="center" vertical="center"/>
      <protection/>
    </xf>
    <xf numFmtId="0" fontId="10" fillId="69" borderId="22" xfId="136" applyFont="1" applyFill="1" applyBorder="1" applyAlignment="1">
      <alignment vertical="center"/>
      <protection/>
    </xf>
    <xf numFmtId="0" fontId="10" fillId="69" borderId="27" xfId="0" applyFont="1" applyFill="1" applyBorder="1" applyAlignment="1">
      <alignment horizontal="center" vertical="center"/>
    </xf>
    <xf numFmtId="0" fontId="10" fillId="69" borderId="58" xfId="136" applyFont="1" applyFill="1" applyBorder="1" applyAlignment="1">
      <alignment horizontal="center" vertical="center"/>
      <protection/>
    </xf>
    <xf numFmtId="20" fontId="10" fillId="69" borderId="42" xfId="136" applyNumberFormat="1" applyFont="1" applyFill="1" applyBorder="1" applyAlignment="1">
      <alignment horizontal="center" vertical="center"/>
      <protection/>
    </xf>
    <xf numFmtId="0" fontId="10" fillId="69" borderId="27" xfId="136" applyFont="1" applyFill="1" applyBorder="1" applyAlignment="1">
      <alignment horizontal="center" vertical="center"/>
      <protection/>
    </xf>
    <xf numFmtId="0" fontId="10" fillId="69" borderId="22" xfId="136" applyFont="1" applyFill="1" applyBorder="1" applyAlignment="1">
      <alignment horizontal="center" vertical="center"/>
      <protection/>
    </xf>
    <xf numFmtId="0" fontId="10" fillId="69" borderId="27" xfId="136" applyFont="1" applyFill="1" applyBorder="1" applyAlignment="1">
      <alignment horizontal="center" vertical="center"/>
      <protection/>
    </xf>
    <xf numFmtId="0" fontId="10" fillId="69" borderId="22" xfId="136" applyFont="1" applyFill="1" applyBorder="1" applyAlignment="1">
      <alignment horizontal="center" vertical="center"/>
      <protection/>
    </xf>
    <xf numFmtId="0" fontId="10" fillId="69" borderId="31" xfId="136" applyFont="1" applyFill="1" applyBorder="1" applyAlignment="1">
      <alignment vertical="center"/>
      <protection/>
    </xf>
    <xf numFmtId="0" fontId="10" fillId="69" borderId="37" xfId="0" applyFont="1" applyFill="1" applyBorder="1" applyAlignment="1">
      <alignment horizontal="center" vertical="center"/>
    </xf>
    <xf numFmtId="0" fontId="10" fillId="0" borderId="0" xfId="136" applyFont="1" applyAlignment="1">
      <alignment vertical="center"/>
      <protection/>
    </xf>
    <xf numFmtId="0" fontId="10" fillId="0" borderId="0" xfId="136" applyFont="1" applyAlignment="1">
      <alignment horizontal="left" vertical="center"/>
      <protection/>
    </xf>
    <xf numFmtId="20" fontId="10" fillId="0" borderId="0" xfId="136" applyNumberFormat="1" applyFont="1" applyAlignment="1">
      <alignment horizontal="center" vertical="center"/>
      <protection/>
    </xf>
    <xf numFmtId="0" fontId="22" fillId="0" borderId="0" xfId="136" applyFont="1" applyAlignment="1">
      <alignment horizontal="left" vertical="center"/>
      <protection/>
    </xf>
    <xf numFmtId="0" fontId="10" fillId="58" borderId="22" xfId="135" applyNumberFormat="1" applyFont="1" applyFill="1" applyBorder="1">
      <alignment/>
      <protection/>
    </xf>
    <xf numFmtId="0" fontId="10" fillId="58" borderId="22" xfId="135" applyNumberFormat="1" applyFont="1" applyFill="1" applyBorder="1" applyAlignment="1">
      <alignment horizontal="left"/>
      <protection/>
    </xf>
    <xf numFmtId="0" fontId="10" fillId="0" borderId="57" xfId="135" applyNumberFormat="1" applyFont="1" applyFill="1" applyBorder="1" applyAlignment="1">
      <alignment horizontal="center"/>
      <protection/>
    </xf>
    <xf numFmtId="0" fontId="10" fillId="0" borderId="108" xfId="135" applyNumberFormat="1" applyFont="1" applyFill="1" applyBorder="1" applyAlignment="1">
      <alignment horizontal="center"/>
      <protection/>
    </xf>
    <xf numFmtId="0" fontId="10" fillId="0" borderId="130" xfId="135" applyNumberFormat="1" applyFont="1" applyFill="1" applyBorder="1" applyAlignment="1">
      <alignment horizontal="center"/>
      <protection/>
    </xf>
    <xf numFmtId="0" fontId="10" fillId="0" borderId="31" xfId="135" applyNumberFormat="1" applyFont="1" applyFill="1" applyBorder="1" applyAlignment="1">
      <alignment horizontal="center"/>
      <protection/>
    </xf>
    <xf numFmtId="0" fontId="10" fillId="0" borderId="0" xfId="135" applyNumberFormat="1" applyFont="1" applyFill="1" applyBorder="1" applyAlignment="1">
      <alignment horizontal="left"/>
      <protection/>
    </xf>
    <xf numFmtId="0" fontId="10" fillId="0" borderId="0" xfId="135" applyNumberFormat="1" applyFont="1" applyFill="1" applyAlignment="1">
      <alignment horizontal="right"/>
      <protection/>
    </xf>
    <xf numFmtId="0" fontId="10" fillId="0" borderId="0" xfId="135" applyNumberFormat="1" applyFont="1" applyFill="1" applyBorder="1" applyAlignment="1">
      <alignment horizontal="center"/>
      <protection/>
    </xf>
    <xf numFmtId="0" fontId="10" fillId="0" borderId="42" xfId="135" applyNumberFormat="1" applyFont="1" applyFill="1" applyBorder="1" applyAlignment="1">
      <alignment horizontal="center"/>
      <protection/>
    </xf>
    <xf numFmtId="0" fontId="10" fillId="0" borderId="40" xfId="135" applyNumberFormat="1" applyFont="1" applyFill="1" applyBorder="1" applyAlignment="1">
      <alignment horizontal="center"/>
      <protection/>
    </xf>
    <xf numFmtId="0" fontId="10" fillId="0" borderId="109" xfId="135" applyNumberFormat="1" applyFont="1" applyFill="1" applyBorder="1" applyAlignment="1">
      <alignment horizontal="center"/>
      <protection/>
    </xf>
    <xf numFmtId="0" fontId="10" fillId="0" borderId="0" xfId="135" applyNumberFormat="1" applyFont="1" applyFill="1" applyBorder="1" applyAlignment="1">
      <alignment horizontal="right"/>
      <protection/>
    </xf>
    <xf numFmtId="0" fontId="10" fillId="0" borderId="0" xfId="135" applyNumberFormat="1" applyFont="1" applyFill="1" applyAlignment="1">
      <alignment horizontal="left"/>
      <protection/>
    </xf>
    <xf numFmtId="0" fontId="10" fillId="0" borderId="106" xfId="135" applyNumberFormat="1" applyFont="1" applyFill="1" applyBorder="1" applyAlignment="1">
      <alignment horizontal="center"/>
      <protection/>
    </xf>
    <xf numFmtId="0" fontId="10" fillId="0" borderId="22" xfId="135" applyNumberFormat="1" applyFont="1" applyFill="1" applyBorder="1">
      <alignment/>
      <protection/>
    </xf>
    <xf numFmtId="0" fontId="10" fillId="0" borderId="22" xfId="135" applyNumberFormat="1" applyFont="1" applyFill="1" applyBorder="1" applyAlignment="1">
      <alignment horizontal="left"/>
      <protection/>
    </xf>
    <xf numFmtId="0" fontId="10" fillId="0" borderId="107" xfId="135" applyNumberFormat="1" applyFont="1" applyFill="1" applyBorder="1" applyAlignment="1">
      <alignment horizontal="center"/>
      <protection/>
    </xf>
    <xf numFmtId="0" fontId="10" fillId="0" borderId="55" xfId="135" applyNumberFormat="1" applyFont="1" applyFill="1" applyBorder="1" applyAlignment="1">
      <alignment horizontal="center"/>
      <protection/>
    </xf>
    <xf numFmtId="0" fontId="10" fillId="0" borderId="59" xfId="135" applyNumberFormat="1" applyFont="1" applyFill="1" applyBorder="1" applyAlignment="1">
      <alignment horizontal="center"/>
      <protection/>
    </xf>
    <xf numFmtId="0" fontId="10" fillId="0" borderId="0" xfId="135" applyNumberFormat="1" applyFont="1" applyFill="1" applyBorder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10" fillId="0" borderId="53" xfId="135" applyNumberFormat="1" applyFont="1" applyFill="1" applyBorder="1" applyAlignment="1">
      <alignment horizontal="center"/>
      <protection/>
    </xf>
    <xf numFmtId="0" fontId="10" fillId="0" borderId="58" xfId="135" applyNumberFormat="1" applyFont="1" applyFill="1" applyBorder="1" applyAlignment="1">
      <alignment horizontal="center"/>
      <protection/>
    </xf>
    <xf numFmtId="47" fontId="10" fillId="0" borderId="0" xfId="135" applyNumberFormat="1" applyFont="1" applyFill="1" applyBorder="1" applyAlignment="1">
      <alignment horizontal="left"/>
      <protection/>
    </xf>
    <xf numFmtId="0" fontId="10" fillId="69" borderId="22" xfId="136" applyFont="1" applyFill="1" applyBorder="1" applyAlignment="1">
      <alignment horizontal="center" vertical="center"/>
      <protection/>
    </xf>
    <xf numFmtId="0" fontId="10" fillId="69" borderId="24" xfId="136" applyFont="1" applyFill="1" applyBorder="1" applyAlignment="1">
      <alignment horizontal="center" vertical="center"/>
      <protection/>
    </xf>
    <xf numFmtId="0" fontId="10" fillId="69" borderId="42" xfId="0" applyFont="1" applyFill="1" applyBorder="1" applyAlignment="1">
      <alignment horizontal="center" vertical="center"/>
    </xf>
    <xf numFmtId="0" fontId="10" fillId="69" borderId="42" xfId="136" applyFont="1" applyFill="1" applyBorder="1" applyAlignment="1">
      <alignment vertical="center"/>
      <protection/>
    </xf>
    <xf numFmtId="0" fontId="10" fillId="0" borderId="0" xfId="135" applyNumberFormat="1" applyFont="1" applyFill="1" applyBorder="1" applyAlignment="1">
      <alignment horizontal="left"/>
      <protection/>
    </xf>
    <xf numFmtId="0" fontId="10" fillId="0" borderId="0" xfId="135" applyNumberFormat="1" applyFont="1" applyFill="1" applyBorder="1" applyAlignment="1">
      <alignment horizontal="left"/>
      <protection/>
    </xf>
    <xf numFmtId="0" fontId="10" fillId="0" borderId="109" xfId="135" applyNumberFormat="1" applyFont="1" applyFill="1" applyBorder="1" applyAlignment="1" quotePrefix="1">
      <alignment horizontal="center"/>
      <protection/>
    </xf>
    <xf numFmtId="0" fontId="4" fillId="0" borderId="42" xfId="140" applyFont="1" applyBorder="1" applyAlignment="1">
      <alignment horizontal="center"/>
      <protection/>
    </xf>
    <xf numFmtId="0" fontId="7" fillId="0" borderId="19" xfId="0" applyFont="1" applyFill="1" applyBorder="1" applyAlignment="1">
      <alignment horizontal="center"/>
    </xf>
    <xf numFmtId="0" fontId="10" fillId="70" borderId="31" xfId="136" applyFont="1" applyFill="1" applyBorder="1" applyAlignment="1">
      <alignment horizontal="center" vertical="center"/>
      <protection/>
    </xf>
    <xf numFmtId="0" fontId="10" fillId="70" borderId="21" xfId="136" applyFont="1" applyFill="1" applyBorder="1" applyAlignment="1">
      <alignment horizontal="center" vertical="center"/>
      <protection/>
    </xf>
    <xf numFmtId="0" fontId="10" fillId="70" borderId="22" xfId="136" applyFont="1" applyFill="1" applyBorder="1" applyAlignment="1">
      <alignment horizontal="center" vertical="center"/>
      <protection/>
    </xf>
    <xf numFmtId="20" fontId="10" fillId="70" borderId="31" xfId="136" applyNumberFormat="1" applyFont="1" applyFill="1" applyBorder="1" applyAlignment="1">
      <alignment horizontal="center" vertical="center"/>
      <protection/>
    </xf>
    <xf numFmtId="0" fontId="10" fillId="70" borderId="42" xfId="136" applyFont="1" applyFill="1" applyBorder="1" applyAlignment="1">
      <alignment horizontal="center" vertical="center"/>
      <protection/>
    </xf>
    <xf numFmtId="0" fontId="10" fillId="70" borderId="22" xfId="0" applyFont="1" applyFill="1" applyBorder="1" applyAlignment="1">
      <alignment horizontal="center" vertical="center"/>
    </xf>
    <xf numFmtId="0" fontId="10" fillId="70" borderId="27" xfId="0" applyFont="1" applyFill="1" applyBorder="1" applyAlignment="1">
      <alignment horizontal="center" vertical="center"/>
    </xf>
    <xf numFmtId="20" fontId="10" fillId="70" borderId="22" xfId="136" applyNumberFormat="1" applyFont="1" applyFill="1" applyBorder="1" applyAlignment="1">
      <alignment horizontal="center" vertical="center"/>
      <protection/>
    </xf>
    <xf numFmtId="0" fontId="10" fillId="70" borderId="22" xfId="136" applyFont="1" applyFill="1" applyBorder="1" applyAlignment="1">
      <alignment vertical="center"/>
      <protection/>
    </xf>
    <xf numFmtId="0" fontId="10" fillId="70" borderId="22" xfId="136" applyFont="1" applyFill="1" applyBorder="1" applyAlignment="1">
      <alignment horizontal="center" vertical="center"/>
      <protection/>
    </xf>
    <xf numFmtId="0" fontId="10" fillId="70" borderId="0" xfId="136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70" borderId="22" xfId="136" applyFont="1" applyFill="1" applyBorder="1" applyAlignment="1">
      <alignment horizontal="center" vertical="center"/>
      <protection/>
    </xf>
    <xf numFmtId="0" fontId="10" fillId="70" borderId="0" xfId="136" applyFont="1" applyFill="1" applyAlignment="1">
      <alignment vertical="center"/>
      <protection/>
    </xf>
    <xf numFmtId="0" fontId="15" fillId="0" borderId="22" xfId="140" applyFont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0" xfId="140" applyFont="1" applyAlignment="1">
      <alignment horizontal="center"/>
      <protection/>
    </xf>
    <xf numFmtId="190" fontId="7" fillId="0" borderId="19" xfId="140" applyNumberFormat="1" applyFont="1" applyBorder="1" applyAlignment="1">
      <alignment horizontal="center"/>
      <protection/>
    </xf>
    <xf numFmtId="0" fontId="9" fillId="0" borderId="57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0" fontId="37" fillId="0" borderId="41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2" xfId="135" applyNumberFormat="1" applyFont="1" applyBorder="1" applyAlignment="1">
      <alignment horizontal="center"/>
      <protection/>
    </xf>
    <xf numFmtId="0" fontId="10" fillId="0" borderId="30" xfId="135" applyNumberFormat="1" applyFont="1" applyBorder="1" applyAlignment="1">
      <alignment horizontal="center"/>
      <protection/>
    </xf>
    <xf numFmtId="0" fontId="10" fillId="0" borderId="102" xfId="135" applyNumberFormat="1" applyFont="1" applyBorder="1" applyAlignment="1">
      <alignment horizontal="center"/>
      <protection/>
    </xf>
    <xf numFmtId="0" fontId="10" fillId="0" borderId="131" xfId="135" applyNumberFormat="1" applyFont="1" applyBorder="1" applyAlignment="1">
      <alignment horizontal="center"/>
      <protection/>
    </xf>
    <xf numFmtId="0" fontId="10" fillId="65" borderId="23" xfId="135" applyNumberFormat="1" applyFont="1" applyFill="1" applyBorder="1" applyAlignment="1">
      <alignment horizontal="center" vertical="center"/>
      <protection/>
    </xf>
    <xf numFmtId="0" fontId="10" fillId="65" borderId="63" xfId="135" applyNumberFormat="1" applyFont="1" applyFill="1" applyBorder="1" applyAlignment="1">
      <alignment horizontal="center" vertical="center"/>
      <protection/>
    </xf>
    <xf numFmtId="0" fontId="10" fillId="0" borderId="22" xfId="135" applyNumberFormat="1" applyFont="1" applyBorder="1" applyAlignment="1">
      <alignment horizontal="center" vertical="center"/>
      <protection/>
    </xf>
    <xf numFmtId="0" fontId="29" fillId="0" borderId="0" xfId="136" applyFont="1" applyFill="1" applyBorder="1" applyAlignment="1">
      <alignment horizontal="center" vertical="center"/>
      <protection/>
    </xf>
    <xf numFmtId="0" fontId="10" fillId="69" borderId="23" xfId="136" applyFont="1" applyFill="1" applyBorder="1" applyAlignment="1">
      <alignment horizontal="center" vertical="center"/>
      <protection/>
    </xf>
    <xf numFmtId="0" fontId="10" fillId="69" borderId="104" xfId="136" applyFont="1" applyFill="1" applyBorder="1" applyAlignment="1">
      <alignment horizontal="center" vertical="center"/>
      <protection/>
    </xf>
    <xf numFmtId="0" fontId="10" fillId="69" borderId="27" xfId="136" applyFont="1" applyFill="1" applyBorder="1" applyAlignment="1">
      <alignment horizontal="center" vertical="center"/>
      <protection/>
    </xf>
    <xf numFmtId="0" fontId="29" fillId="0" borderId="20" xfId="136" applyFont="1" applyFill="1" applyBorder="1" applyAlignment="1">
      <alignment horizontal="center" vertical="center"/>
      <protection/>
    </xf>
    <xf numFmtId="0" fontId="10" fillId="69" borderId="22" xfId="136" applyFont="1" applyFill="1" applyBorder="1" applyAlignment="1">
      <alignment horizontal="center" vertical="center"/>
      <protection/>
    </xf>
    <xf numFmtId="0" fontId="39" fillId="69" borderId="35" xfId="136" applyFont="1" applyFill="1" applyBorder="1" applyAlignment="1">
      <alignment horizontal="center" vertical="center"/>
      <protection/>
    </xf>
    <xf numFmtId="0" fontId="40" fillId="69" borderId="36" xfId="136" applyFont="1" applyFill="1" applyBorder="1" applyAlignment="1">
      <alignment horizontal="center" vertical="center"/>
      <protection/>
    </xf>
    <xf numFmtId="0" fontId="40" fillId="69" borderId="37" xfId="136" applyFont="1" applyFill="1" applyBorder="1" applyAlignment="1">
      <alignment horizontal="center" vertical="center"/>
      <protection/>
    </xf>
    <xf numFmtId="0" fontId="40" fillId="69" borderId="25" xfId="136" applyFont="1" applyFill="1" applyBorder="1" applyAlignment="1">
      <alignment horizontal="center" vertical="center"/>
      <protection/>
    </xf>
    <xf numFmtId="0" fontId="40" fillId="69" borderId="0" xfId="136" applyFont="1" applyFill="1" applyBorder="1" applyAlignment="1">
      <alignment horizontal="center" vertical="center"/>
      <protection/>
    </xf>
    <xf numFmtId="0" fontId="40" fillId="69" borderId="19" xfId="136" applyFont="1" applyFill="1" applyBorder="1" applyAlignment="1">
      <alignment horizontal="center" vertical="center"/>
      <protection/>
    </xf>
    <xf numFmtId="0" fontId="40" fillId="69" borderId="33" xfId="136" applyFont="1" applyFill="1" applyBorder="1" applyAlignment="1">
      <alignment horizontal="center" vertical="center"/>
      <protection/>
    </xf>
    <xf numFmtId="0" fontId="40" fillId="69" borderId="20" xfId="136" applyFont="1" applyFill="1" applyBorder="1" applyAlignment="1">
      <alignment horizontal="center" vertical="center"/>
      <protection/>
    </xf>
    <xf numFmtId="0" fontId="40" fillId="69" borderId="34" xfId="136" applyFont="1" applyFill="1" applyBorder="1" applyAlignment="1">
      <alignment horizontal="center" vertical="center"/>
      <protection/>
    </xf>
    <xf numFmtId="0" fontId="29" fillId="0" borderId="20" xfId="136" applyFont="1" applyBorder="1" applyAlignment="1">
      <alignment horizontal="center" vertical="center"/>
      <protection/>
    </xf>
    <xf numFmtId="0" fontId="10" fillId="69" borderId="42" xfId="136" applyFont="1" applyFill="1" applyBorder="1" applyAlignment="1">
      <alignment horizontal="center" vertical="center"/>
      <protection/>
    </xf>
    <xf numFmtId="0" fontId="10" fillId="70" borderId="22" xfId="136" applyFont="1" applyFill="1" applyBorder="1" applyAlignment="1">
      <alignment horizontal="center" vertical="center"/>
      <protection/>
    </xf>
    <xf numFmtId="0" fontId="10" fillId="70" borderId="23" xfId="136" applyFont="1" applyFill="1" applyBorder="1" applyAlignment="1">
      <alignment horizontal="center" vertical="center"/>
      <protection/>
    </xf>
    <xf numFmtId="0" fontId="10" fillId="70" borderId="104" xfId="136" applyFont="1" applyFill="1" applyBorder="1" applyAlignment="1">
      <alignment horizontal="center" vertical="center"/>
      <protection/>
    </xf>
    <xf numFmtId="0" fontId="10" fillId="70" borderId="27" xfId="136" applyFont="1" applyFill="1" applyBorder="1" applyAlignment="1">
      <alignment horizontal="center" vertical="center"/>
      <protection/>
    </xf>
    <xf numFmtId="0" fontId="103" fillId="70" borderId="22" xfId="136" applyFont="1" applyFill="1" applyBorder="1" applyAlignment="1">
      <alignment horizontal="center" vertical="center"/>
      <protection/>
    </xf>
    <xf numFmtId="0" fontId="39" fillId="70" borderId="35" xfId="136" applyFont="1" applyFill="1" applyBorder="1" applyAlignment="1">
      <alignment horizontal="center" vertical="center"/>
      <protection/>
    </xf>
    <xf numFmtId="0" fontId="40" fillId="70" borderId="36" xfId="136" applyFont="1" applyFill="1" applyBorder="1" applyAlignment="1">
      <alignment horizontal="center" vertical="center"/>
      <protection/>
    </xf>
    <xf numFmtId="0" fontId="40" fillId="70" borderId="37" xfId="136" applyFont="1" applyFill="1" applyBorder="1" applyAlignment="1">
      <alignment horizontal="center" vertical="center"/>
      <protection/>
    </xf>
    <xf numFmtId="0" fontId="40" fillId="70" borderId="25" xfId="136" applyFont="1" applyFill="1" applyBorder="1" applyAlignment="1">
      <alignment horizontal="center" vertical="center"/>
      <protection/>
    </xf>
    <xf numFmtId="0" fontId="40" fillId="70" borderId="0" xfId="136" applyFont="1" applyFill="1" applyAlignment="1">
      <alignment horizontal="center" vertical="center"/>
      <protection/>
    </xf>
    <xf numFmtId="0" fontId="40" fillId="70" borderId="19" xfId="136" applyFont="1" applyFill="1" applyBorder="1" applyAlignment="1">
      <alignment horizontal="center" vertical="center"/>
      <protection/>
    </xf>
    <xf numFmtId="0" fontId="40" fillId="70" borderId="33" xfId="136" applyFont="1" applyFill="1" applyBorder="1" applyAlignment="1">
      <alignment horizontal="center" vertical="center"/>
      <protection/>
    </xf>
    <xf numFmtId="0" fontId="40" fillId="70" borderId="20" xfId="136" applyFont="1" applyFill="1" applyBorder="1" applyAlignment="1">
      <alignment horizontal="center" vertical="center"/>
      <protection/>
    </xf>
    <xf numFmtId="0" fontId="40" fillId="70" borderId="34" xfId="136" applyFont="1" applyFill="1" applyBorder="1" applyAlignment="1">
      <alignment horizontal="center" vertical="center"/>
      <protection/>
    </xf>
    <xf numFmtId="0" fontId="40" fillId="70" borderId="35" xfId="136" applyFont="1" applyFill="1" applyBorder="1" applyAlignment="1">
      <alignment horizontal="center" vertical="center"/>
      <protection/>
    </xf>
  </cellXfs>
  <cellStyles count="163">
    <cellStyle name="Normal" xfId="0"/>
    <cellStyle name="?" xfId="15"/>
    <cellStyle name="? 1" xfId="16"/>
    <cellStyle name="? 1 2" xfId="17"/>
    <cellStyle name="? 2" xfId="18"/>
    <cellStyle name="??" xfId="19"/>
    <cellStyle name="?? 1" xfId="20"/>
    <cellStyle name="?? 1 1" xfId="21"/>
    <cellStyle name="?? 1 1 2" xfId="22"/>
    <cellStyle name="?? 1 2" xfId="23"/>
    <cellStyle name="?? 2" xfId="24"/>
    <cellStyle name="?? 2 1" xfId="25"/>
    <cellStyle name="?? 2 1 2" xfId="26"/>
    <cellStyle name="?? 2 2" xfId="27"/>
    <cellStyle name="?? 3" xfId="28"/>
    <cellStyle name="?? 3 1" xfId="29"/>
    <cellStyle name="?? 3 1 2" xfId="30"/>
    <cellStyle name="?? 3 2" xfId="31"/>
    <cellStyle name="?? 4" xfId="32"/>
    <cellStyle name="?? 4 2" xfId="33"/>
    <cellStyle name="?? 5" xfId="34"/>
    <cellStyle name="?? 5 2" xfId="35"/>
    <cellStyle name="?? 6" xfId="36"/>
    <cellStyle name="?? 6 2" xfId="37"/>
    <cellStyle name="?? 7" xfId="38"/>
    <cellStyle name="?? 7 2" xfId="39"/>
    <cellStyle name="?? 8" xfId="40"/>
    <cellStyle name="?? 8 2" xfId="41"/>
    <cellStyle name="?? 8 3" xfId="42"/>
    <cellStyle name="?? 9" xfId="43"/>
    <cellStyle name="????" xfId="44"/>
    <cellStyle name="???? 1" xfId="45"/>
    <cellStyle name="???? 1 2" xfId="46"/>
    <cellStyle name="???? 2" xfId="47"/>
    <cellStyle name="???? 2 2" xfId="48"/>
    <cellStyle name="???? 3" xfId="49"/>
    <cellStyle name="???? 4" xfId="50"/>
    <cellStyle name="?????" xfId="51"/>
    <cellStyle name="????? 2" xfId="52"/>
    <cellStyle name="??????" xfId="53"/>
    <cellStyle name="?????? 2" xfId="54"/>
    <cellStyle name="??_LCSDCup_Information" xfId="55"/>
    <cellStyle name="??_LCSDCup_Information 2" xfId="56"/>
    <cellStyle name="??_MEN_32_To8" xfId="57"/>
    <cellStyle name="??1" xfId="58"/>
    <cellStyle name="??1 2" xfId="59"/>
    <cellStyle name="??2" xfId="60"/>
    <cellStyle name="??2 2" xfId="61"/>
    <cellStyle name="??2 3" xfId="62"/>
    <cellStyle name="??3" xfId="63"/>
    <cellStyle name="??3 2" xfId="64"/>
    <cellStyle name="??4" xfId="65"/>
    <cellStyle name="??4 2" xfId="66"/>
    <cellStyle name="??5" xfId="67"/>
    <cellStyle name="??5 2" xfId="68"/>
    <cellStyle name="??6" xfId="69"/>
    <cellStyle name="??6 2" xfId="70"/>
    <cellStyle name="20% - ??1" xfId="71"/>
    <cellStyle name="20% - ??1 2" xfId="72"/>
    <cellStyle name="20% - ??2" xfId="73"/>
    <cellStyle name="20% - ??2 2" xfId="74"/>
    <cellStyle name="20% - ??3" xfId="75"/>
    <cellStyle name="20% - ??3 2" xfId="76"/>
    <cellStyle name="20% - ??4" xfId="77"/>
    <cellStyle name="20% - ??4 2" xfId="78"/>
    <cellStyle name="20% - ??4 3" xfId="79"/>
    <cellStyle name="20% - ??5" xfId="80"/>
    <cellStyle name="20% - ??5 2" xfId="81"/>
    <cellStyle name="20% - ??6" xfId="82"/>
    <cellStyle name="20% - ??6 2" xfId="83"/>
    <cellStyle name="20% - 輔色1" xfId="84"/>
    <cellStyle name="20% - 輔色2" xfId="85"/>
    <cellStyle name="20% - 輔色3" xfId="86"/>
    <cellStyle name="20% - 輔色4" xfId="87"/>
    <cellStyle name="20% - 輔色5" xfId="88"/>
    <cellStyle name="20% - 輔色6" xfId="89"/>
    <cellStyle name="40% - ??1" xfId="90"/>
    <cellStyle name="40% - ??1 2" xfId="91"/>
    <cellStyle name="40% - ??2" xfId="92"/>
    <cellStyle name="40% - ??2 2" xfId="93"/>
    <cellStyle name="40% - ??3" xfId="94"/>
    <cellStyle name="40% - ??3 2" xfId="95"/>
    <cellStyle name="40% - ??4" xfId="96"/>
    <cellStyle name="40% - ??4 2" xfId="97"/>
    <cellStyle name="40% - ??4 3" xfId="98"/>
    <cellStyle name="40% - ??5" xfId="99"/>
    <cellStyle name="40% - ??5 2" xfId="100"/>
    <cellStyle name="40% - ??6" xfId="101"/>
    <cellStyle name="40% - ??6 2" xfId="102"/>
    <cellStyle name="40% - 輔色1" xfId="103"/>
    <cellStyle name="40% - 輔色2" xfId="104"/>
    <cellStyle name="40% - 輔色3" xfId="105"/>
    <cellStyle name="40% - 輔色4" xfId="106"/>
    <cellStyle name="40% - 輔色5" xfId="107"/>
    <cellStyle name="40% - 輔色6" xfId="108"/>
    <cellStyle name="60% - ??1" xfId="109"/>
    <cellStyle name="60% - ??1 2" xfId="110"/>
    <cellStyle name="60% - ??2" xfId="111"/>
    <cellStyle name="60% - ??2 2" xfId="112"/>
    <cellStyle name="60% - ??3" xfId="113"/>
    <cellStyle name="60% - ??3 2" xfId="114"/>
    <cellStyle name="60% - ??4" xfId="115"/>
    <cellStyle name="60% - ??4 2" xfId="116"/>
    <cellStyle name="60% - ??5" xfId="117"/>
    <cellStyle name="60% - ??5 2" xfId="118"/>
    <cellStyle name="60% - ??6" xfId="119"/>
    <cellStyle name="60% - ??6 2" xfId="120"/>
    <cellStyle name="60% - 輔色1" xfId="121"/>
    <cellStyle name="60% - 輔色2" xfId="122"/>
    <cellStyle name="60% - 輔色3" xfId="123"/>
    <cellStyle name="60% - 輔色4" xfId="124"/>
    <cellStyle name="60% - 輔色5" xfId="125"/>
    <cellStyle name="60% - 輔色6" xfId="126"/>
    <cellStyle name="一般 2" xfId="127"/>
    <cellStyle name="一般 2 2" xfId="128"/>
    <cellStyle name="一般 2 3" xfId="129"/>
    <cellStyle name="一般 3" xfId="130"/>
    <cellStyle name="一般 4" xfId="131"/>
    <cellStyle name="一般 4 2" xfId="132"/>
    <cellStyle name="一般 6" xfId="133"/>
    <cellStyle name="一般 6 2" xfId="134"/>
    <cellStyle name="一般_LCSDCup_Information" xfId="135"/>
    <cellStyle name="一般_LCSDCup_Information 2" xfId="136"/>
    <cellStyle name="一般_LCSDCup_Information_2005LCSD INFORMATION" xfId="137"/>
    <cellStyle name="一般_LCSDCup_Information_2005LCSD INFORMATION_INFORMATION OF GC2_2013" xfId="138"/>
    <cellStyle name="一般_LCSDCup_Information_2005LCSD INFORMATION_INFORMATION OF LCSD 2012" xfId="139"/>
    <cellStyle name="一般_MEN_32_To8" xfId="140"/>
    <cellStyle name="Comma" xfId="141"/>
    <cellStyle name="Comma [0]" xfId="142"/>
    <cellStyle name="Followed Hyperlink" xfId="143"/>
    <cellStyle name="中等" xfId="144"/>
    <cellStyle name="合計" xfId="145"/>
    <cellStyle name="好" xfId="146"/>
    <cellStyle name="好_PTS_after_tour09" xfId="147"/>
    <cellStyle name="好_PTS_after_tour09 2" xfId="148"/>
    <cellStyle name="Percent" xfId="149"/>
    <cellStyle name="計算方式" xfId="150"/>
    <cellStyle name="Currency" xfId="151"/>
    <cellStyle name="Currency [0]" xfId="152"/>
    <cellStyle name="連結的儲存格" xfId="153"/>
    <cellStyle name="備註" xfId="154"/>
    <cellStyle name="Hyperlink" xfId="155"/>
    <cellStyle name="㽎㼿㼿㼿㼿㼿?" xfId="156"/>
    <cellStyle name="㽎㼿㼿㼿㼿㼿㼿㼿㼿㼿㼿" xfId="157"/>
    <cellStyle name="說明文字" xfId="158"/>
    <cellStyle name="輔色1" xfId="159"/>
    <cellStyle name="輔色2" xfId="160"/>
    <cellStyle name="輔色3" xfId="161"/>
    <cellStyle name="輔色4" xfId="162"/>
    <cellStyle name="輔色5" xfId="163"/>
    <cellStyle name="輔色6" xfId="164"/>
    <cellStyle name="標題" xfId="165"/>
    <cellStyle name="標題 1" xfId="166"/>
    <cellStyle name="標題 1 2" xfId="167"/>
    <cellStyle name="標題 2" xfId="168"/>
    <cellStyle name="標題 3" xfId="169"/>
    <cellStyle name="標題 4" xfId="170"/>
    <cellStyle name="輸入" xfId="171"/>
    <cellStyle name="輸出" xfId="172"/>
    <cellStyle name="輸出 2" xfId="173"/>
    <cellStyle name="檢查儲存格" xfId="174"/>
    <cellStyle name="壞" xfId="175"/>
    <cellStyle name="警告文字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AHK_TKT\share\Documents%20and%20Settings\djchrisilver\My%20Documents\Downloads\Documents%20and%20Settings\djchrisilver\&#26700;&#38754;\2011-8%20competition\m\2012%20lcsd\ORMATION%20OF%20LCSD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須知"/>
      <sheetName val="MAFormat"/>
      <sheetName val="MBFormat"/>
      <sheetName val="MD"/>
      <sheetName val="男甲賽程 "/>
      <sheetName val="男乙賽程"/>
      <sheetName val="WAFormat"/>
      <sheetName val="WBFormat"/>
      <sheetName val="WD"/>
      <sheetName val="女甲賽程"/>
      <sheetName val="女乙賽程"/>
      <sheetName val="TT"/>
    </sheetNames>
    <sheetDataSet>
      <sheetData sheetId="3">
        <row r="6">
          <cell r="B6" t="str">
            <v>A1</v>
          </cell>
          <cell r="C6">
            <v>1</v>
          </cell>
          <cell r="D6" t="str">
            <v>Oakley @ DOS</v>
          </cell>
          <cell r="E6" t="str">
            <v>黃俊偉</v>
          </cell>
          <cell r="F6">
            <v>120</v>
          </cell>
          <cell r="G6" t="str">
            <v>黃冠邦</v>
          </cell>
          <cell r="H6">
            <v>120</v>
          </cell>
        </row>
        <row r="7">
          <cell r="B7" t="str">
            <v>B1</v>
          </cell>
          <cell r="C7">
            <v>2</v>
          </cell>
          <cell r="D7" t="str">
            <v>SCAA WHITE</v>
          </cell>
          <cell r="E7" t="str">
            <v>李佳魯</v>
          </cell>
          <cell r="F7">
            <v>112.5</v>
          </cell>
          <cell r="G7" t="str">
            <v>徐錦龍</v>
          </cell>
          <cell r="H7">
            <v>111</v>
          </cell>
        </row>
        <row r="8">
          <cell r="B8" t="str">
            <v>C1</v>
          </cell>
          <cell r="C8">
            <v>3</v>
          </cell>
          <cell r="D8">
            <v>1988</v>
          </cell>
          <cell r="E8" t="str">
            <v>張富鍵</v>
          </cell>
          <cell r="F8">
            <v>103.5</v>
          </cell>
          <cell r="G8" t="str">
            <v>莊紀來</v>
          </cell>
          <cell r="H8">
            <v>103.5</v>
          </cell>
        </row>
        <row r="9">
          <cell r="B9" t="str">
            <v>D1</v>
          </cell>
          <cell r="C9">
            <v>4</v>
          </cell>
          <cell r="D9" t="str">
            <v>scaa-blue</v>
          </cell>
          <cell r="E9" t="str">
            <v>鄧耀文</v>
          </cell>
          <cell r="F9">
            <v>85.5</v>
          </cell>
          <cell r="G9" t="str">
            <v>余天樂</v>
          </cell>
          <cell r="H9">
            <v>85.5</v>
          </cell>
        </row>
        <row r="10">
          <cell r="B10" t="str">
            <v>E1</v>
          </cell>
          <cell r="C10">
            <v>5</v>
          </cell>
          <cell r="D10" t="str">
            <v>HKIEd</v>
          </cell>
          <cell r="E10" t="str">
            <v>杜顯陞</v>
          </cell>
          <cell r="F10">
            <v>75</v>
          </cell>
          <cell r="G10" t="str">
            <v>潘卓爾</v>
          </cell>
          <cell r="H10">
            <v>75</v>
          </cell>
        </row>
        <row r="11">
          <cell r="B11" t="str">
            <v>F1</v>
          </cell>
          <cell r="C11">
            <v>6</v>
          </cell>
          <cell r="D11" t="str">
            <v>Alps - Elite </v>
          </cell>
          <cell r="E11" t="str">
            <v>廖樞麒</v>
          </cell>
          <cell r="F11">
            <v>48</v>
          </cell>
          <cell r="G11" t="str">
            <v>余瑞琨 </v>
          </cell>
          <cell r="H11">
            <v>100.5</v>
          </cell>
        </row>
        <row r="12">
          <cell r="B12" t="str">
            <v>G1</v>
          </cell>
          <cell r="C12">
            <v>7</v>
          </cell>
          <cell r="D12" t="str">
            <v>ALPS - 大成</v>
          </cell>
          <cell r="E12" t="str">
            <v>鍾成輝</v>
          </cell>
          <cell r="F12">
            <v>72</v>
          </cell>
          <cell r="G12" t="str">
            <v>郭永輝</v>
          </cell>
          <cell r="H12">
            <v>72</v>
          </cell>
        </row>
        <row r="13">
          <cell r="B13">
            <v>0</v>
          </cell>
          <cell r="C13">
            <v>8</v>
          </cell>
          <cell r="D13" t="str">
            <v>仁二</v>
          </cell>
          <cell r="E13" t="str">
            <v>林靖皓</v>
          </cell>
          <cell r="F13">
            <v>69</v>
          </cell>
          <cell r="G13" t="str">
            <v>黃嘉潤</v>
          </cell>
          <cell r="H13">
            <v>69</v>
          </cell>
        </row>
        <row r="14">
          <cell r="B14">
            <v>0</v>
          </cell>
          <cell r="C14">
            <v>9</v>
          </cell>
          <cell r="D14" t="str">
            <v>思豪</v>
          </cell>
          <cell r="E14" t="str">
            <v>程文達</v>
          </cell>
          <cell r="F14">
            <v>49.5</v>
          </cell>
          <cell r="G14" t="str">
            <v>謝思豪</v>
          </cell>
          <cell r="H14">
            <v>88.5</v>
          </cell>
        </row>
        <row r="15">
          <cell r="B15" t="str">
            <v>G2</v>
          </cell>
          <cell r="C15">
            <v>10</v>
          </cell>
          <cell r="D15" t="str">
            <v>We r Angry</v>
          </cell>
          <cell r="E15" t="str">
            <v>伍鍵邦</v>
          </cell>
          <cell r="F15">
            <v>66</v>
          </cell>
          <cell r="G15" t="str">
            <v>許文威</v>
          </cell>
          <cell r="H15">
            <v>63</v>
          </cell>
        </row>
        <row r="16">
          <cell r="B16" t="str">
            <v>F2</v>
          </cell>
          <cell r="C16">
            <v>11</v>
          </cell>
          <cell r="D16" t="str">
            <v>長洲工業</v>
          </cell>
          <cell r="E16" t="str">
            <v>何卓昇</v>
          </cell>
          <cell r="F16">
            <v>52.5</v>
          </cell>
          <cell r="G16" t="str">
            <v>陳漢傑</v>
          </cell>
          <cell r="H16">
            <v>52.5</v>
          </cell>
        </row>
        <row r="17">
          <cell r="B17" t="str">
            <v>E2</v>
          </cell>
          <cell r="C17">
            <v>12</v>
          </cell>
          <cell r="D17" t="str">
            <v>紅藍</v>
          </cell>
          <cell r="E17" t="str">
            <v>蔡偉傑</v>
          </cell>
          <cell r="F17">
            <v>78</v>
          </cell>
          <cell r="G17" t="str">
            <v>黃偉熙</v>
          </cell>
          <cell r="H17">
            <v>24</v>
          </cell>
        </row>
        <row r="18">
          <cell r="B18" t="str">
            <v>D2</v>
          </cell>
          <cell r="C18">
            <v>13</v>
          </cell>
          <cell r="D18" t="str">
            <v>HELLO</v>
          </cell>
          <cell r="E18" t="str">
            <v>李智恒</v>
          </cell>
          <cell r="F18">
            <v>57</v>
          </cell>
          <cell r="G18" t="str">
            <v>梁焯垣</v>
          </cell>
          <cell r="H18">
            <v>30</v>
          </cell>
        </row>
        <row r="19">
          <cell r="B19" t="str">
            <v>C2</v>
          </cell>
          <cell r="C19">
            <v>14</v>
          </cell>
          <cell r="D19" t="str">
            <v>柏琦</v>
          </cell>
          <cell r="E19" t="str">
            <v>林柏均</v>
          </cell>
          <cell r="F19">
            <v>84</v>
          </cell>
          <cell r="G19" t="str">
            <v>林肇琦</v>
          </cell>
          <cell r="H19">
            <v>0</v>
          </cell>
        </row>
        <row r="20">
          <cell r="B20" t="str">
            <v>B2</v>
          </cell>
          <cell r="C20">
            <v>15</v>
          </cell>
          <cell r="D20" t="str">
            <v>Siu</v>
          </cell>
          <cell r="E20" t="str">
            <v>林仲軒</v>
          </cell>
          <cell r="F20">
            <v>75</v>
          </cell>
          <cell r="G20" t="str">
            <v>陳志威</v>
          </cell>
          <cell r="H20">
            <v>0</v>
          </cell>
        </row>
        <row r="21">
          <cell r="B21" t="str">
            <v>A2</v>
          </cell>
          <cell r="C21">
            <v>16</v>
          </cell>
          <cell r="D21" t="str">
            <v>隨心</v>
          </cell>
          <cell r="E21" t="str">
            <v>李霆峯</v>
          </cell>
          <cell r="F21">
            <v>36</v>
          </cell>
          <cell r="G21" t="str">
            <v>林永豪</v>
          </cell>
          <cell r="H21">
            <v>36</v>
          </cell>
        </row>
        <row r="22">
          <cell r="B22">
            <v>0</v>
          </cell>
          <cell r="C22">
            <v>17</v>
          </cell>
          <cell r="D22" t="str">
            <v>南華</v>
          </cell>
          <cell r="E22" t="str">
            <v>王龍</v>
          </cell>
          <cell r="F22">
            <v>30</v>
          </cell>
          <cell r="G22" t="str">
            <v>杜式樂</v>
          </cell>
          <cell r="H22">
            <v>30</v>
          </cell>
        </row>
        <row r="23">
          <cell r="B23">
            <v>0</v>
          </cell>
          <cell r="C23">
            <v>18</v>
          </cell>
          <cell r="D23" t="str">
            <v>律己嚴</v>
          </cell>
          <cell r="E23" t="str">
            <v>李偉邦</v>
          </cell>
          <cell r="F23">
            <v>30</v>
          </cell>
          <cell r="G23" t="str">
            <v>歐陽兆昕</v>
          </cell>
          <cell r="H23">
            <v>30</v>
          </cell>
        </row>
        <row r="24">
          <cell r="B24">
            <v>0</v>
          </cell>
          <cell r="C24">
            <v>19</v>
          </cell>
          <cell r="D24" t="str">
            <v>停賽</v>
          </cell>
          <cell r="E24" t="str">
            <v>古顯庭</v>
          </cell>
          <cell r="F24">
            <v>45</v>
          </cell>
          <cell r="G24" t="str">
            <v>蔡文昇</v>
          </cell>
          <cell r="H24">
            <v>15</v>
          </cell>
        </row>
        <row r="25">
          <cell r="B25">
            <v>0</v>
          </cell>
          <cell r="C25">
            <v>20</v>
          </cell>
          <cell r="D25" t="str">
            <v>SCAA  CT</v>
          </cell>
          <cell r="E25" t="str">
            <v>李家俊</v>
          </cell>
          <cell r="F25">
            <v>51</v>
          </cell>
          <cell r="G25" t="str">
            <v>胡俊冬</v>
          </cell>
          <cell r="H25">
            <v>9</v>
          </cell>
        </row>
        <row r="26">
          <cell r="B26" t="str">
            <v>E3</v>
          </cell>
          <cell r="C26">
            <v>21</v>
          </cell>
          <cell r="D26" t="str">
            <v>Volleyfever</v>
          </cell>
          <cell r="E26" t="str">
            <v>簡溢傑</v>
          </cell>
          <cell r="F26">
            <v>36</v>
          </cell>
          <cell r="G26" t="str">
            <v>吳鰹鳚</v>
          </cell>
          <cell r="H26">
            <v>18</v>
          </cell>
        </row>
        <row r="27">
          <cell r="B27" t="str">
            <v>F3</v>
          </cell>
          <cell r="C27">
            <v>22</v>
          </cell>
          <cell r="D27" t="str">
            <v>No idea</v>
          </cell>
          <cell r="E27" t="str">
            <v>黃溢隆</v>
          </cell>
          <cell r="F27">
            <v>51</v>
          </cell>
          <cell r="G27" t="str">
            <v>Raphael Holzer</v>
          </cell>
          <cell r="H27">
            <v>0</v>
          </cell>
        </row>
        <row r="28">
          <cell r="B28" t="str">
            <v>G3</v>
          </cell>
          <cell r="C28">
            <v>23</v>
          </cell>
          <cell r="D28" t="str">
            <v>吾煜德</v>
          </cell>
          <cell r="E28" t="str">
            <v>黃德賢</v>
          </cell>
          <cell r="F28">
            <v>0</v>
          </cell>
          <cell r="G28" t="str">
            <v>張煜俊</v>
          </cell>
          <cell r="H28">
            <v>36</v>
          </cell>
        </row>
        <row r="29">
          <cell r="B29" t="str">
            <v>H3</v>
          </cell>
          <cell r="C29">
            <v>24</v>
          </cell>
          <cell r="D29" t="str">
            <v>ALDA</v>
          </cell>
          <cell r="E29" t="str">
            <v>麥穎賢</v>
          </cell>
          <cell r="F29">
            <v>12</v>
          </cell>
          <cell r="G29" t="str">
            <v>廖俊杰</v>
          </cell>
          <cell r="H29">
            <v>21</v>
          </cell>
        </row>
        <row r="30">
          <cell r="B30" t="str">
            <v>H4</v>
          </cell>
          <cell r="C30">
            <v>25</v>
          </cell>
          <cell r="D30" t="str">
            <v>SLD2</v>
          </cell>
          <cell r="E30" t="str">
            <v>劉焯霆</v>
          </cell>
          <cell r="F30">
            <v>12</v>
          </cell>
          <cell r="G30" t="str">
            <v>丘至剛</v>
          </cell>
          <cell r="H30">
            <v>18</v>
          </cell>
        </row>
        <row r="31">
          <cell r="B31" t="str">
            <v>G4</v>
          </cell>
          <cell r="C31">
            <v>26</v>
          </cell>
          <cell r="D31" t="str">
            <v>青年B</v>
          </cell>
          <cell r="E31" t="str">
            <v>李梓恆</v>
          </cell>
          <cell r="F31">
            <v>15</v>
          </cell>
          <cell r="G31" t="str">
            <v>廖家勤</v>
          </cell>
          <cell r="H31">
            <v>12</v>
          </cell>
        </row>
        <row r="32">
          <cell r="B32" t="str">
            <v>F4</v>
          </cell>
          <cell r="C32">
            <v>27</v>
          </cell>
          <cell r="D32" t="str">
            <v>青年隊1</v>
          </cell>
          <cell r="E32" t="str">
            <v>李宇煌</v>
          </cell>
          <cell r="F32">
            <v>12</v>
          </cell>
          <cell r="G32" t="str">
            <v>梁智皓</v>
          </cell>
          <cell r="H32">
            <v>12</v>
          </cell>
        </row>
        <row r="33">
          <cell r="B33" t="str">
            <v>E4</v>
          </cell>
          <cell r="C33">
            <v>28</v>
          </cell>
          <cell r="D33" t="str">
            <v>青年隊A</v>
          </cell>
          <cell r="E33" t="str">
            <v>劉梓浩</v>
          </cell>
          <cell r="F33">
            <v>9</v>
          </cell>
          <cell r="G33" t="str">
            <v>蘇浚軒</v>
          </cell>
          <cell r="H33">
            <v>12</v>
          </cell>
        </row>
        <row r="34">
          <cell r="B34">
            <v>0</v>
          </cell>
          <cell r="C34">
            <v>29</v>
          </cell>
          <cell r="D34" t="str">
            <v>A&amp;E</v>
          </cell>
          <cell r="E34" t="str">
            <v>梁德鴻</v>
          </cell>
          <cell r="F34">
            <v>9</v>
          </cell>
          <cell r="G34" t="str">
            <v>顧家豪</v>
          </cell>
          <cell r="H34">
            <v>9</v>
          </cell>
        </row>
        <row r="35">
          <cell r="B35">
            <v>0</v>
          </cell>
          <cell r="C35">
            <v>30</v>
          </cell>
          <cell r="D35" t="str">
            <v>金難</v>
          </cell>
          <cell r="E35" t="str">
            <v>馮日進</v>
          </cell>
          <cell r="F35">
            <v>9</v>
          </cell>
          <cell r="G35" t="str">
            <v>劉冠峰</v>
          </cell>
          <cell r="H35">
            <v>9</v>
          </cell>
        </row>
        <row r="36">
          <cell r="B36">
            <v>0</v>
          </cell>
          <cell r="C36">
            <v>31</v>
          </cell>
          <cell r="D36" t="str">
            <v>KIM</v>
          </cell>
          <cell r="E36" t="str">
            <v>詹錦輝</v>
          </cell>
          <cell r="F36">
            <v>6</v>
          </cell>
          <cell r="G36" t="str">
            <v>何理棋</v>
          </cell>
          <cell r="H36">
            <v>6</v>
          </cell>
        </row>
        <row r="37">
          <cell r="B37">
            <v>0</v>
          </cell>
          <cell r="C37">
            <v>32</v>
          </cell>
          <cell r="D37" t="str">
            <v>SCAA - ShekO</v>
          </cell>
          <cell r="E37" t="str">
            <v>鄭晃彰</v>
          </cell>
          <cell r="F37">
            <v>3</v>
          </cell>
          <cell r="G37" t="str">
            <v>李可力</v>
          </cell>
          <cell r="H37">
            <v>9</v>
          </cell>
        </row>
        <row r="38">
          <cell r="B38">
            <v>0</v>
          </cell>
          <cell r="C38">
            <v>33</v>
          </cell>
          <cell r="D38" t="str">
            <v>柏青-k.y.</v>
          </cell>
          <cell r="E38" t="str">
            <v>吳嘉偉</v>
          </cell>
          <cell r="F38">
            <v>6</v>
          </cell>
          <cell r="G38" t="str">
            <v>蔣逸華</v>
          </cell>
          <cell r="H38">
            <v>6</v>
          </cell>
        </row>
        <row r="39">
          <cell r="B39">
            <v>0</v>
          </cell>
          <cell r="C39">
            <v>34</v>
          </cell>
          <cell r="D39" t="str">
            <v>青年C</v>
          </cell>
          <cell r="E39" t="str">
            <v>霍禮灝</v>
          </cell>
          <cell r="F39">
            <v>6</v>
          </cell>
          <cell r="G39" t="str">
            <v>曹業澤</v>
          </cell>
          <cell r="H39">
            <v>6</v>
          </cell>
        </row>
        <row r="40">
          <cell r="B40">
            <v>0</v>
          </cell>
          <cell r="C40">
            <v>35</v>
          </cell>
          <cell r="D40" t="str">
            <v>青年D</v>
          </cell>
          <cell r="E40" t="str">
            <v>曾浩深</v>
          </cell>
          <cell r="F40">
            <v>6</v>
          </cell>
          <cell r="G40" t="str">
            <v>楊萬富</v>
          </cell>
          <cell r="H40">
            <v>6</v>
          </cell>
        </row>
        <row r="41">
          <cell r="B41">
            <v>0</v>
          </cell>
          <cell r="C41">
            <v>36</v>
          </cell>
          <cell r="D41" t="str">
            <v>Ricci</v>
          </cell>
          <cell r="E41" t="str">
            <v>劉高駿</v>
          </cell>
          <cell r="F41">
            <v>3</v>
          </cell>
          <cell r="G41" t="str">
            <v>陳宇亮</v>
          </cell>
          <cell r="H41">
            <v>3</v>
          </cell>
        </row>
        <row r="42">
          <cell r="B42">
            <v>0</v>
          </cell>
          <cell r="C42">
            <v>37</v>
          </cell>
          <cell r="D42" t="str">
            <v>柏青-KW</v>
          </cell>
          <cell r="E42" t="str">
            <v>劉耀強</v>
          </cell>
          <cell r="F42">
            <v>3</v>
          </cell>
          <cell r="G42" t="str">
            <v>陳家良</v>
          </cell>
          <cell r="H42">
            <v>3</v>
          </cell>
        </row>
        <row r="43">
          <cell r="B43">
            <v>0</v>
          </cell>
          <cell r="C43">
            <v>38</v>
          </cell>
          <cell r="D43" t="str">
            <v>attach</v>
          </cell>
          <cell r="E43" t="str">
            <v>陳瑧善</v>
          </cell>
          <cell r="F43">
            <v>0</v>
          </cell>
          <cell r="G43" t="str">
            <v>趙文佳</v>
          </cell>
          <cell r="H43">
            <v>0</v>
          </cell>
        </row>
        <row r="44">
          <cell r="B44">
            <v>0</v>
          </cell>
          <cell r="C44">
            <v>39</v>
          </cell>
          <cell r="D44" t="str">
            <v>蛇紋熊</v>
          </cell>
          <cell r="E44" t="str">
            <v>陳梓鋒</v>
          </cell>
          <cell r="F44">
            <v>0</v>
          </cell>
          <cell r="G44" t="str">
            <v>吳瑋熙</v>
          </cell>
          <cell r="H44">
            <v>0</v>
          </cell>
        </row>
        <row r="45">
          <cell r="B45">
            <v>0</v>
          </cell>
          <cell r="C45">
            <v>40</v>
          </cell>
          <cell r="D45" t="str">
            <v>Amazing</v>
          </cell>
          <cell r="E45" t="str">
            <v>TANG LOK MING</v>
          </cell>
          <cell r="F45">
            <v>0</v>
          </cell>
          <cell r="G45" t="str">
            <v>LEE YING KIT</v>
          </cell>
          <cell r="H45">
            <v>0</v>
          </cell>
        </row>
        <row r="46">
          <cell r="B46">
            <v>0</v>
          </cell>
          <cell r="C46">
            <v>41</v>
          </cell>
          <cell r="D46" t="str">
            <v>諾森比亞</v>
          </cell>
          <cell r="E46" t="str">
            <v>陳暐晴</v>
          </cell>
          <cell r="F46">
            <v>0</v>
          </cell>
          <cell r="G46" t="str">
            <v>黃偉倫</v>
          </cell>
          <cell r="H46">
            <v>0</v>
          </cell>
        </row>
        <row r="47">
          <cell r="C47">
            <v>42</v>
          </cell>
        </row>
        <row r="48">
          <cell r="B48" t="str">
            <v>QB2</v>
          </cell>
          <cell r="C48">
            <v>53</v>
          </cell>
          <cell r="D48" t="str">
            <v>QB2</v>
          </cell>
        </row>
        <row r="49">
          <cell r="B49" t="str">
            <v>QB1</v>
          </cell>
          <cell r="C49">
            <v>54</v>
          </cell>
          <cell r="D49" t="str">
            <v>QB1</v>
          </cell>
        </row>
        <row r="50">
          <cell r="B50" t="str">
            <v>QA4</v>
          </cell>
          <cell r="C50">
            <v>55</v>
          </cell>
          <cell r="D50" t="str">
            <v>QA4</v>
          </cell>
        </row>
        <row r="51">
          <cell r="B51" t="str">
            <v>QA1</v>
          </cell>
          <cell r="C51">
            <v>56</v>
          </cell>
          <cell r="D51" t="str">
            <v>QA1</v>
          </cell>
        </row>
        <row r="52">
          <cell r="B52" t="str">
            <v>QA2</v>
          </cell>
          <cell r="C52">
            <v>57</v>
          </cell>
          <cell r="D52" t="str">
            <v>QA2</v>
          </cell>
        </row>
        <row r="53">
          <cell r="B53" t="str">
            <v>QA3</v>
          </cell>
          <cell r="C53">
            <v>58</v>
          </cell>
          <cell r="D53" t="str">
            <v>QA3</v>
          </cell>
        </row>
        <row r="54">
          <cell r="B54" t="str">
            <v>QB3</v>
          </cell>
          <cell r="D54" t="str">
            <v>QB3</v>
          </cell>
        </row>
        <row r="55">
          <cell r="B55" t="str">
            <v>QB4</v>
          </cell>
          <cell r="D55" t="str">
            <v>QB4</v>
          </cell>
        </row>
        <row r="56">
          <cell r="B56" t="str">
            <v>QC1</v>
          </cell>
          <cell r="D56" t="str">
            <v>QC1</v>
          </cell>
        </row>
        <row r="57">
          <cell r="B57" t="str">
            <v>QC2</v>
          </cell>
          <cell r="D57" t="str">
            <v>QC2</v>
          </cell>
        </row>
        <row r="58">
          <cell r="B58" t="str">
            <v>QC3</v>
          </cell>
          <cell r="D58" t="str">
            <v>QC3</v>
          </cell>
        </row>
        <row r="59">
          <cell r="B59" t="str">
            <v>QC4</v>
          </cell>
          <cell r="D59" t="str">
            <v>QC4</v>
          </cell>
        </row>
        <row r="60">
          <cell r="B60" t="str">
            <v>QD1</v>
          </cell>
          <cell r="D60" t="str">
            <v>QD1</v>
          </cell>
        </row>
        <row r="61">
          <cell r="B61" t="str">
            <v>QD2</v>
          </cell>
          <cell r="D61" t="str">
            <v>QD2</v>
          </cell>
        </row>
        <row r="62">
          <cell r="B62" t="str">
            <v>QD3</v>
          </cell>
          <cell r="D62" t="str">
            <v>QD3</v>
          </cell>
        </row>
        <row r="63">
          <cell r="B63" t="str">
            <v>QD4</v>
          </cell>
          <cell r="D63" t="str">
            <v>QD4</v>
          </cell>
        </row>
        <row r="64">
          <cell r="B64" t="str">
            <v>A1</v>
          </cell>
          <cell r="C64">
            <v>59</v>
          </cell>
          <cell r="D64" t="str">
            <v>A1</v>
          </cell>
        </row>
        <row r="65">
          <cell r="B65" t="str">
            <v>B1</v>
          </cell>
          <cell r="C65">
            <v>60</v>
          </cell>
          <cell r="D65" t="str">
            <v>B1</v>
          </cell>
          <cell r="F65">
            <v>1</v>
          </cell>
          <cell r="H65">
            <v>1</v>
          </cell>
        </row>
        <row r="66">
          <cell r="B66" t="str">
            <v>C1</v>
          </cell>
          <cell r="C66">
            <v>61</v>
          </cell>
          <cell r="D66" t="str">
            <v>C1</v>
          </cell>
          <cell r="F66">
            <v>2</v>
          </cell>
          <cell r="H66">
            <v>2</v>
          </cell>
        </row>
        <row r="67">
          <cell r="B67" t="str">
            <v>D1</v>
          </cell>
          <cell r="C67">
            <v>62</v>
          </cell>
          <cell r="D67" t="str">
            <v>D1</v>
          </cell>
          <cell r="F67">
            <v>3</v>
          </cell>
          <cell r="H67">
            <v>3</v>
          </cell>
        </row>
        <row r="68">
          <cell r="B68" t="str">
            <v>E1</v>
          </cell>
          <cell r="C68">
            <v>63</v>
          </cell>
          <cell r="D68" t="str">
            <v>E1</v>
          </cell>
          <cell r="F68">
            <v>4</v>
          </cell>
          <cell r="H68">
            <v>4</v>
          </cell>
        </row>
        <row r="69">
          <cell r="B69" t="str">
            <v>F1</v>
          </cell>
          <cell r="C69">
            <v>64</v>
          </cell>
          <cell r="D69" t="str">
            <v>F1</v>
          </cell>
          <cell r="F69">
            <v>5</v>
          </cell>
          <cell r="H69">
            <v>5</v>
          </cell>
        </row>
        <row r="70">
          <cell r="B70" t="str">
            <v>G1</v>
          </cell>
          <cell r="C70">
            <v>65</v>
          </cell>
          <cell r="D70" t="str">
            <v>G1</v>
          </cell>
          <cell r="F70">
            <v>6</v>
          </cell>
          <cell r="H70">
            <v>6</v>
          </cell>
        </row>
        <row r="71">
          <cell r="B71" t="str">
            <v>H1</v>
          </cell>
          <cell r="C71">
            <v>66</v>
          </cell>
          <cell r="D71" t="str">
            <v>H1</v>
          </cell>
          <cell r="F71">
            <v>0</v>
          </cell>
          <cell r="H71">
            <v>0</v>
          </cell>
        </row>
        <row r="72">
          <cell r="B72" t="str">
            <v>A2</v>
          </cell>
          <cell r="C72">
            <v>67</v>
          </cell>
          <cell r="D72" t="str">
            <v>A2</v>
          </cell>
          <cell r="F72">
            <v>0</v>
          </cell>
          <cell r="H72">
            <v>0</v>
          </cell>
        </row>
        <row r="73">
          <cell r="B73" t="str">
            <v>B2</v>
          </cell>
          <cell r="C73">
            <v>68</v>
          </cell>
          <cell r="D73" t="str">
            <v>B2</v>
          </cell>
          <cell r="F73">
            <v>0</v>
          </cell>
          <cell r="H73">
            <v>0</v>
          </cell>
        </row>
        <row r="74">
          <cell r="B74" t="str">
            <v>C2</v>
          </cell>
          <cell r="C74">
            <v>69</v>
          </cell>
          <cell r="D74" t="str">
            <v>C2</v>
          </cell>
          <cell r="F74">
            <v>0</v>
          </cell>
          <cell r="H74">
            <v>0</v>
          </cell>
        </row>
        <row r="75">
          <cell r="B75" t="str">
            <v>D2</v>
          </cell>
          <cell r="C75">
            <v>70</v>
          </cell>
          <cell r="D75" t="str">
            <v>D2</v>
          </cell>
          <cell r="F75">
            <v>0</v>
          </cell>
          <cell r="H75">
            <v>0</v>
          </cell>
        </row>
        <row r="76">
          <cell r="B76" t="str">
            <v>E2</v>
          </cell>
          <cell r="C76">
            <v>71</v>
          </cell>
          <cell r="D76" t="str">
            <v>E2</v>
          </cell>
          <cell r="E76">
            <v>0</v>
          </cell>
          <cell r="F76">
            <v>0</v>
          </cell>
          <cell r="H76">
            <v>0</v>
          </cell>
        </row>
        <row r="77">
          <cell r="B77" t="str">
            <v>F2</v>
          </cell>
          <cell r="C77">
            <v>72</v>
          </cell>
          <cell r="D77" t="str">
            <v>F2</v>
          </cell>
          <cell r="E77">
            <v>0</v>
          </cell>
          <cell r="F77">
            <v>0</v>
          </cell>
          <cell r="H77">
            <v>0</v>
          </cell>
        </row>
        <row r="78">
          <cell r="B78" t="str">
            <v>G2</v>
          </cell>
          <cell r="C78">
            <v>73</v>
          </cell>
          <cell r="D78" t="str">
            <v>G2</v>
          </cell>
          <cell r="E78">
            <v>0</v>
          </cell>
          <cell r="F78">
            <v>0</v>
          </cell>
          <cell r="H78">
            <v>0</v>
          </cell>
        </row>
        <row r="79">
          <cell r="B79" t="str">
            <v>H2</v>
          </cell>
          <cell r="C79">
            <v>74</v>
          </cell>
          <cell r="D79" t="str">
            <v>H2</v>
          </cell>
          <cell r="F79">
            <v>0</v>
          </cell>
          <cell r="H79">
            <v>0</v>
          </cell>
        </row>
        <row r="80">
          <cell r="B80" t="str">
            <v>A3</v>
          </cell>
          <cell r="C80">
            <v>75</v>
          </cell>
          <cell r="D80" t="str">
            <v>A3</v>
          </cell>
        </row>
        <row r="81">
          <cell r="B81" t="str">
            <v>B3</v>
          </cell>
          <cell r="C81">
            <v>76</v>
          </cell>
          <cell r="D81" t="str">
            <v>B3</v>
          </cell>
        </row>
        <row r="82">
          <cell r="B82" t="str">
            <v>C3</v>
          </cell>
          <cell r="C82">
            <v>77</v>
          </cell>
          <cell r="D82" t="str">
            <v>C3</v>
          </cell>
        </row>
        <row r="83">
          <cell r="B83" t="str">
            <v>D3</v>
          </cell>
          <cell r="C83">
            <v>78</v>
          </cell>
          <cell r="D83" t="str">
            <v>D3</v>
          </cell>
          <cell r="F83">
            <v>0</v>
          </cell>
          <cell r="H83">
            <v>0</v>
          </cell>
        </row>
        <row r="84">
          <cell r="B84" t="str">
            <v>E3</v>
          </cell>
          <cell r="C84">
            <v>79</v>
          </cell>
          <cell r="D84" t="str">
            <v>E3</v>
          </cell>
        </row>
        <row r="85">
          <cell r="B85" t="str">
            <v>F3</v>
          </cell>
          <cell r="C85">
            <v>80</v>
          </cell>
          <cell r="D85" t="str">
            <v>F3</v>
          </cell>
          <cell r="F85">
            <v>0</v>
          </cell>
          <cell r="H85">
            <v>0</v>
          </cell>
        </row>
        <row r="86">
          <cell r="B86" t="str">
            <v>G3</v>
          </cell>
          <cell r="C86">
            <v>81</v>
          </cell>
          <cell r="D86" t="str">
            <v>G3</v>
          </cell>
          <cell r="F86">
            <v>0</v>
          </cell>
          <cell r="H86">
            <v>0</v>
          </cell>
        </row>
        <row r="87">
          <cell r="B87" t="str">
            <v>H3</v>
          </cell>
          <cell r="C87">
            <v>82</v>
          </cell>
          <cell r="D87" t="str">
            <v>H3</v>
          </cell>
          <cell r="F87">
            <v>0</v>
          </cell>
          <cell r="H87">
            <v>0</v>
          </cell>
        </row>
        <row r="88">
          <cell r="B88" t="str">
            <v>A4</v>
          </cell>
          <cell r="C88">
            <v>83</v>
          </cell>
          <cell r="D88" t="str">
            <v>A4</v>
          </cell>
        </row>
        <row r="89">
          <cell r="B89" t="str">
            <v>B4</v>
          </cell>
          <cell r="C89">
            <v>84</v>
          </cell>
          <cell r="D89" t="str">
            <v>B4</v>
          </cell>
        </row>
        <row r="90">
          <cell r="B90" t="str">
            <v>C4</v>
          </cell>
          <cell r="C90">
            <v>85</v>
          </cell>
          <cell r="D90" t="str">
            <v>C4</v>
          </cell>
        </row>
        <row r="91">
          <cell r="B91" t="str">
            <v>D4</v>
          </cell>
          <cell r="C91">
            <v>86</v>
          </cell>
          <cell r="D91" t="str">
            <v>D4</v>
          </cell>
        </row>
        <row r="92">
          <cell r="B92" t="str">
            <v>F4</v>
          </cell>
          <cell r="C92">
            <v>87</v>
          </cell>
          <cell r="D92" t="str">
            <v>F4</v>
          </cell>
        </row>
        <row r="93">
          <cell r="B93" t="str">
            <v>G4</v>
          </cell>
          <cell r="C93">
            <v>88</v>
          </cell>
          <cell r="D93" t="str">
            <v>G4</v>
          </cell>
        </row>
        <row r="94">
          <cell r="B94" t="str">
            <v>H4</v>
          </cell>
          <cell r="C94">
            <v>89</v>
          </cell>
          <cell r="D94" t="str">
            <v>H4</v>
          </cell>
        </row>
        <row r="95">
          <cell r="B95" t="str">
            <v>E4</v>
          </cell>
          <cell r="C95">
            <v>90</v>
          </cell>
          <cell r="D95" t="str">
            <v>E4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70" zoomScaleNormal="70" zoomScalePageLayoutView="0" workbookViewId="0" topLeftCell="A1">
      <selection activeCell="A1" sqref="A1:B1"/>
    </sheetView>
  </sheetViews>
  <sheetFormatPr defaultColWidth="8.75390625" defaultRowHeight="16.5"/>
  <cols>
    <col min="1" max="1" width="12.625" style="116" customWidth="1"/>
    <col min="2" max="2" width="152.625" style="10" bestFit="1" customWidth="1"/>
    <col min="3" max="16384" width="8.75390625" style="10" customWidth="1"/>
  </cols>
  <sheetData>
    <row r="1" spans="1:2" ht="33" customHeight="1">
      <c r="A1" s="670" t="s">
        <v>612</v>
      </c>
      <c r="B1" s="670"/>
    </row>
    <row r="2" spans="1:2" ht="27" customHeight="1">
      <c r="A2" s="670" t="s">
        <v>613</v>
      </c>
      <c r="B2" s="670"/>
    </row>
    <row r="4" spans="1:2" ht="17.25" customHeight="1">
      <c r="A4" s="259" t="s">
        <v>559</v>
      </c>
      <c r="B4" s="260" t="s">
        <v>560</v>
      </c>
    </row>
    <row r="5" spans="1:2" ht="17.25" customHeight="1">
      <c r="A5" s="259"/>
      <c r="B5" s="260" t="s">
        <v>561</v>
      </c>
    </row>
    <row r="6" spans="1:2" ht="17.25" customHeight="1">
      <c r="A6" s="259" t="s">
        <v>562</v>
      </c>
      <c r="B6" s="260" t="s">
        <v>563</v>
      </c>
    </row>
    <row r="7" spans="1:2" ht="17.25" customHeight="1">
      <c r="A7" s="259" t="s">
        <v>564</v>
      </c>
      <c r="B7" s="261" t="s">
        <v>565</v>
      </c>
    </row>
    <row r="8" spans="1:2" ht="17.25" customHeight="1">
      <c r="A8" s="262"/>
      <c r="B8" s="260" t="s">
        <v>566</v>
      </c>
    </row>
    <row r="9" spans="1:2" ht="17.25" customHeight="1">
      <c r="A9" s="262"/>
      <c r="B9" s="260" t="s">
        <v>567</v>
      </c>
    </row>
    <row r="10" spans="1:2" ht="17.25" customHeight="1">
      <c r="A10" s="262"/>
      <c r="B10" s="521" t="s">
        <v>718</v>
      </c>
    </row>
    <row r="11" spans="1:2" ht="17.25" customHeight="1">
      <c r="A11" s="262"/>
      <c r="B11" s="521" t="s">
        <v>719</v>
      </c>
    </row>
    <row r="12" spans="1:2" ht="17.25" customHeight="1">
      <c r="A12" s="262"/>
      <c r="B12" s="10" t="s">
        <v>568</v>
      </c>
    </row>
    <row r="13" spans="1:2" ht="17.25" customHeight="1">
      <c r="A13" s="262"/>
      <c r="B13" s="10" t="s">
        <v>569</v>
      </c>
    </row>
    <row r="14" spans="1:2" ht="17.25" customHeight="1">
      <c r="A14" s="262"/>
      <c r="B14" s="10" t="s">
        <v>570</v>
      </c>
    </row>
    <row r="15" spans="1:2" ht="16.5">
      <c r="A15" s="262"/>
      <c r="B15" s="263" t="s">
        <v>571</v>
      </c>
    </row>
    <row r="16" spans="1:2" ht="17.25" customHeight="1">
      <c r="A16" s="262"/>
      <c r="B16" s="263" t="s">
        <v>572</v>
      </c>
    </row>
    <row r="17" ht="15.75">
      <c r="A17" s="259"/>
    </row>
    <row r="18" spans="1:2" s="580" customFormat="1" ht="33" customHeight="1">
      <c r="A18" s="671" t="s">
        <v>943</v>
      </c>
      <c r="B18" s="671"/>
    </row>
    <row r="19" ht="23.25">
      <c r="B19" s="581" t="s">
        <v>0</v>
      </c>
    </row>
    <row r="20" ht="15.75">
      <c r="B20" s="10" t="s">
        <v>1</v>
      </c>
    </row>
    <row r="21" ht="15.75">
      <c r="B21" s="10" t="s">
        <v>2</v>
      </c>
    </row>
    <row r="22" ht="15.75">
      <c r="B22" s="10" t="s">
        <v>6</v>
      </c>
    </row>
    <row r="23" ht="15.75">
      <c r="B23" s="10" t="s">
        <v>3</v>
      </c>
    </row>
    <row r="24" ht="15.75">
      <c r="B24" s="10" t="s">
        <v>4</v>
      </c>
    </row>
    <row r="25" ht="15.75">
      <c r="B25" s="10" t="s">
        <v>261</v>
      </c>
    </row>
    <row r="26" ht="15.75">
      <c r="B26" s="10" t="s">
        <v>288</v>
      </c>
    </row>
    <row r="27" ht="15.75">
      <c r="B27" s="10" t="s">
        <v>722</v>
      </c>
    </row>
    <row r="28" ht="15.75">
      <c r="B28" s="10" t="s">
        <v>721</v>
      </c>
    </row>
    <row r="29" ht="15.75">
      <c r="B29" s="10" t="s">
        <v>5</v>
      </c>
    </row>
    <row r="30" ht="15.75">
      <c r="B30" s="10" t="s">
        <v>7</v>
      </c>
    </row>
    <row r="31" ht="15.75">
      <c r="B31" s="10" t="s">
        <v>8</v>
      </c>
    </row>
    <row r="32" ht="15.75">
      <c r="B32" s="265" t="s">
        <v>9</v>
      </c>
    </row>
    <row r="33" ht="15.75">
      <c r="B33" s="10" t="s">
        <v>10</v>
      </c>
    </row>
    <row r="34" ht="15.75">
      <c r="B34" s="266" t="s">
        <v>11</v>
      </c>
    </row>
    <row r="35" ht="15.75">
      <c r="B35" s="10" t="s">
        <v>12</v>
      </c>
    </row>
  </sheetData>
  <sheetProtection selectLockedCells="1" selectUnlockedCells="1"/>
  <mergeCells count="3">
    <mergeCell ref="A1:B1"/>
    <mergeCell ref="A2:B2"/>
    <mergeCell ref="A18:B1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8.875" style="6" customWidth="1"/>
    <col min="2" max="5" width="10.75390625" style="6" customWidth="1"/>
    <col min="6" max="6" width="4.75390625" style="6" customWidth="1"/>
    <col min="7" max="7" width="10.75390625" style="6" customWidth="1"/>
    <col min="8" max="8" width="30.75390625" style="6" customWidth="1"/>
    <col min="9" max="9" width="4.75390625" style="6" customWidth="1"/>
    <col min="10" max="10" width="30.75390625" style="6" customWidth="1"/>
    <col min="11" max="14" width="8.75390625" style="8" customWidth="1"/>
    <col min="15" max="15" width="17.75390625" style="6" bestFit="1" customWidth="1"/>
    <col min="16" max="16" width="3.75390625" style="9" customWidth="1"/>
    <col min="17" max="17" width="9.00390625" style="6" customWidth="1"/>
    <col min="18" max="18" width="30.75390625" style="6" customWidth="1"/>
    <col min="19" max="16384" width="9.00390625" style="6" customWidth="1"/>
  </cols>
  <sheetData>
    <row r="1" spans="2:8" ht="15.75">
      <c r="B1" s="269" t="s">
        <v>231</v>
      </c>
      <c r="C1" s="270"/>
      <c r="D1" s="270"/>
      <c r="E1" s="7"/>
      <c r="G1" s="8"/>
      <c r="H1" s="271"/>
    </row>
    <row r="2" spans="2:8" ht="15.75">
      <c r="B2" s="271" t="s">
        <v>260</v>
      </c>
      <c r="C2" s="270"/>
      <c r="D2" s="270"/>
      <c r="E2" s="7"/>
      <c r="G2" s="8"/>
      <c r="H2" s="271"/>
    </row>
    <row r="3" spans="2:14" ht="15.75">
      <c r="B3" s="11"/>
      <c r="D3" s="11"/>
      <c r="E3" s="12"/>
      <c r="F3" s="12"/>
      <c r="G3" s="13"/>
      <c r="H3" s="676" t="s">
        <v>144</v>
      </c>
      <c r="I3" s="676"/>
      <c r="J3" s="677"/>
      <c r="K3" s="8" t="s">
        <v>145</v>
      </c>
      <c r="L3" s="8" t="s">
        <v>146</v>
      </c>
      <c r="M3" s="8" t="s">
        <v>146</v>
      </c>
      <c r="N3" s="8" t="s">
        <v>145</v>
      </c>
    </row>
    <row r="4" spans="1:14" ht="15.75">
      <c r="A4" s="82"/>
      <c r="B4" s="14" t="s">
        <v>147</v>
      </c>
      <c r="C4" s="14" t="s">
        <v>148</v>
      </c>
      <c r="D4" s="15" t="s">
        <v>149</v>
      </c>
      <c r="E4" s="14"/>
      <c r="F4" s="14" t="s">
        <v>150</v>
      </c>
      <c r="G4" s="14"/>
      <c r="H4" s="490" t="s">
        <v>151</v>
      </c>
      <c r="I4" s="479"/>
      <c r="J4" s="491" t="s">
        <v>152</v>
      </c>
      <c r="K4" s="14"/>
      <c r="L4" s="14"/>
      <c r="M4" s="14"/>
      <c r="N4" s="14"/>
    </row>
    <row r="5" spans="1:14" ht="16.5" customHeight="1">
      <c r="A5" s="18"/>
      <c r="B5" s="14" t="s">
        <v>153</v>
      </c>
      <c r="C5" s="33" t="s">
        <v>154</v>
      </c>
      <c r="D5" s="34" t="s">
        <v>147</v>
      </c>
      <c r="E5" s="79"/>
      <c r="F5" s="79" t="s">
        <v>144</v>
      </c>
      <c r="G5" s="79"/>
      <c r="H5" s="492" t="s">
        <v>15</v>
      </c>
      <c r="I5" s="477"/>
      <c r="J5" s="470" t="s">
        <v>15</v>
      </c>
      <c r="K5" s="14"/>
      <c r="L5" s="14"/>
      <c r="M5" s="14"/>
      <c r="N5" s="14"/>
    </row>
    <row r="6" spans="1:21" ht="15.75">
      <c r="A6" s="81"/>
      <c r="B6" s="35">
        <v>1</v>
      </c>
      <c r="C6" s="72" t="s">
        <v>125</v>
      </c>
      <c r="D6" s="73">
        <v>1</v>
      </c>
      <c r="E6" s="461" t="s">
        <v>21</v>
      </c>
      <c r="F6" s="462" t="s">
        <v>158</v>
      </c>
      <c r="G6" s="463" t="s">
        <v>40</v>
      </c>
      <c r="H6" s="492" t="str">
        <f>VLOOKUP(E6,WD!$C$6:$K$53,3,FALSE)</f>
        <v>RBVA-Shuffle</v>
      </c>
      <c r="I6" s="560" t="s">
        <v>158</v>
      </c>
      <c r="J6" s="470" t="str">
        <f>VLOOKUP(G6,WD!$C$6:$K$53,3,FALSE)</f>
        <v>葵青 - 西班牙</v>
      </c>
      <c r="K6" s="14">
        <v>2</v>
      </c>
      <c r="L6" s="14">
        <v>42</v>
      </c>
      <c r="M6" s="14">
        <v>15</v>
      </c>
      <c r="N6" s="14">
        <v>0</v>
      </c>
      <c r="O6" s="6" t="s">
        <v>952</v>
      </c>
      <c r="P6" s="9" t="s">
        <v>125</v>
      </c>
      <c r="Q6" s="9" t="s">
        <v>155</v>
      </c>
      <c r="R6" s="7" t="s">
        <v>14</v>
      </c>
      <c r="S6" s="7" t="s">
        <v>156</v>
      </c>
      <c r="T6" s="7" t="s">
        <v>157</v>
      </c>
      <c r="U6" s="7" t="s">
        <v>20</v>
      </c>
    </row>
    <row r="7" spans="1:21" ht="15.75">
      <c r="A7" s="81"/>
      <c r="B7" s="40">
        <v>2</v>
      </c>
      <c r="C7" s="72" t="s">
        <v>125</v>
      </c>
      <c r="D7" s="73">
        <v>2</v>
      </c>
      <c r="E7" s="461" t="s">
        <v>30</v>
      </c>
      <c r="F7" s="462" t="s">
        <v>158</v>
      </c>
      <c r="G7" s="463" t="s">
        <v>33</v>
      </c>
      <c r="H7" s="492" t="str">
        <f>VLOOKUP(E7,WD!$C$6:$K$53,3,FALSE)</f>
        <v>EFX24-LCWY</v>
      </c>
      <c r="I7" s="560" t="s">
        <v>158</v>
      </c>
      <c r="J7" s="470" t="str">
        <f>VLOOKUP(G7,WD!$C$6:$K$53,3,FALSE)</f>
        <v>EFX24-Red Ice</v>
      </c>
      <c r="K7" s="14">
        <v>0</v>
      </c>
      <c r="L7" s="14">
        <v>37</v>
      </c>
      <c r="M7" s="14">
        <v>42</v>
      </c>
      <c r="N7" s="14">
        <v>2</v>
      </c>
      <c r="O7" s="6" t="s">
        <v>951</v>
      </c>
      <c r="Q7" s="17">
        <v>1</v>
      </c>
      <c r="R7" s="23" t="str">
        <f>H6</f>
        <v>RBVA-Shuffle</v>
      </c>
      <c r="S7" s="23">
        <v>3</v>
      </c>
      <c r="T7" s="23">
        <v>0</v>
      </c>
      <c r="U7" s="23">
        <f>S7*3+T7*0</f>
        <v>9</v>
      </c>
    </row>
    <row r="8" spans="1:21" ht="15.75">
      <c r="A8" s="81"/>
      <c r="B8" s="35">
        <v>3</v>
      </c>
      <c r="C8" s="72" t="s">
        <v>125</v>
      </c>
      <c r="D8" s="73">
        <v>3</v>
      </c>
      <c r="E8" s="461" t="s">
        <v>21</v>
      </c>
      <c r="F8" s="462" t="s">
        <v>158</v>
      </c>
      <c r="G8" s="463" t="s">
        <v>33</v>
      </c>
      <c r="H8" s="492" t="str">
        <f>VLOOKUP(E8,WD!$C$6:$K$53,3,FALSE)</f>
        <v>RBVA-Shuffle</v>
      </c>
      <c r="I8" s="560" t="s">
        <v>158</v>
      </c>
      <c r="J8" s="470" t="str">
        <f>VLOOKUP(G8,WD!$C$6:$K$53,3,FALSE)</f>
        <v>EFX24-Red Ice</v>
      </c>
      <c r="K8" s="14">
        <v>2</v>
      </c>
      <c r="L8" s="14">
        <v>42</v>
      </c>
      <c r="M8" s="14">
        <v>25</v>
      </c>
      <c r="N8" s="14">
        <v>0</v>
      </c>
      <c r="O8" s="6" t="s">
        <v>1108</v>
      </c>
      <c r="Q8" s="17">
        <v>2</v>
      </c>
      <c r="R8" s="23" t="str">
        <f>J7</f>
        <v>EFX24-Red Ice</v>
      </c>
      <c r="S8" s="23">
        <v>2</v>
      </c>
      <c r="T8" s="23">
        <v>1</v>
      </c>
      <c r="U8" s="23">
        <f>S8*3+T8*0</f>
        <v>6</v>
      </c>
    </row>
    <row r="9" spans="1:21" ht="15.75">
      <c r="A9" s="81"/>
      <c r="B9" s="40">
        <v>4</v>
      </c>
      <c r="C9" s="72" t="s">
        <v>125</v>
      </c>
      <c r="D9" s="73">
        <v>4</v>
      </c>
      <c r="E9" s="461" t="s">
        <v>30</v>
      </c>
      <c r="F9" s="462" t="s">
        <v>158</v>
      </c>
      <c r="G9" s="463" t="s">
        <v>40</v>
      </c>
      <c r="H9" s="492" t="str">
        <f>VLOOKUP(E9,WD!$C$6:$K$53,3,FALSE)</f>
        <v>EFX24-LCWY</v>
      </c>
      <c r="I9" s="560" t="s">
        <v>158</v>
      </c>
      <c r="J9" s="470" t="str">
        <f>VLOOKUP(G9,WD!$C$6:$K$53,3,FALSE)</f>
        <v>葵青 - 西班牙</v>
      </c>
      <c r="K9" s="14">
        <v>2</v>
      </c>
      <c r="L9" s="14">
        <v>54</v>
      </c>
      <c r="M9" s="14">
        <v>48</v>
      </c>
      <c r="N9" s="14">
        <v>1</v>
      </c>
      <c r="O9" s="6" t="s">
        <v>1102</v>
      </c>
      <c r="Q9" s="17">
        <v>3</v>
      </c>
      <c r="R9" s="23" t="str">
        <f>H7</f>
        <v>EFX24-LCWY</v>
      </c>
      <c r="S9" s="23">
        <v>1</v>
      </c>
      <c r="T9" s="23">
        <v>2</v>
      </c>
      <c r="U9" s="23">
        <f>S9*3+T9*0</f>
        <v>3</v>
      </c>
    </row>
    <row r="10" spans="1:21" ht="15.75">
      <c r="A10" s="81"/>
      <c r="B10" s="35">
        <v>5</v>
      </c>
      <c r="C10" s="72" t="s">
        <v>125</v>
      </c>
      <c r="D10" s="73">
        <v>5</v>
      </c>
      <c r="E10" s="461" t="s">
        <v>33</v>
      </c>
      <c r="F10" s="462" t="s">
        <v>158</v>
      </c>
      <c r="G10" s="463" t="s">
        <v>40</v>
      </c>
      <c r="H10" s="492" t="str">
        <f>VLOOKUP(E10,WD!$C$6:$K$53,3,FALSE)</f>
        <v>EFX24-Red Ice</v>
      </c>
      <c r="I10" s="560" t="s">
        <v>158</v>
      </c>
      <c r="J10" s="470" t="str">
        <f>VLOOKUP(G10,WD!$C$6:$K$53,3,FALSE)</f>
        <v>葵青 - 西班牙</v>
      </c>
      <c r="K10" s="14">
        <v>2</v>
      </c>
      <c r="L10" s="14">
        <v>53</v>
      </c>
      <c r="M10" s="14">
        <v>43</v>
      </c>
      <c r="N10" s="14">
        <v>1</v>
      </c>
      <c r="O10" s="6" t="s">
        <v>1104</v>
      </c>
      <c r="Q10" s="17">
        <v>4</v>
      </c>
      <c r="R10" s="23" t="str">
        <f>J6</f>
        <v>葵青 - 西班牙</v>
      </c>
      <c r="S10" s="23">
        <v>0</v>
      </c>
      <c r="T10" s="23">
        <v>3</v>
      </c>
      <c r="U10" s="23">
        <f>S10*3+T10*0</f>
        <v>0</v>
      </c>
    </row>
    <row r="11" spans="1:15" ht="15.75">
      <c r="A11" s="81"/>
      <c r="B11" s="40">
        <v>6</v>
      </c>
      <c r="C11" s="74" t="s">
        <v>125</v>
      </c>
      <c r="D11" s="75">
        <v>6</v>
      </c>
      <c r="E11" s="464" t="s">
        <v>21</v>
      </c>
      <c r="F11" s="465" t="s">
        <v>158</v>
      </c>
      <c r="G11" s="466" t="s">
        <v>30</v>
      </c>
      <c r="H11" s="492" t="str">
        <f>VLOOKUP(E11,WD!$C$6:$K$53,3,FALSE)</f>
        <v>RBVA-Shuffle</v>
      </c>
      <c r="I11" s="560" t="s">
        <v>158</v>
      </c>
      <c r="J11" s="470" t="str">
        <f>VLOOKUP(G11,WD!$C$6:$K$53,3,FALSE)</f>
        <v>EFX24-LCWY</v>
      </c>
      <c r="K11" s="14">
        <v>2</v>
      </c>
      <c r="L11" s="14">
        <v>42</v>
      </c>
      <c r="M11" s="14">
        <v>26</v>
      </c>
      <c r="N11" s="14">
        <v>0</v>
      </c>
      <c r="O11" s="28" t="s">
        <v>1106</v>
      </c>
    </row>
    <row r="12" spans="1:21" ht="15.75">
      <c r="A12" s="81"/>
      <c r="B12" s="35">
        <v>7</v>
      </c>
      <c r="C12" s="72" t="s">
        <v>126</v>
      </c>
      <c r="D12" s="76">
        <v>1</v>
      </c>
      <c r="E12" s="467" t="s">
        <v>24</v>
      </c>
      <c r="F12" s="468" t="s">
        <v>158</v>
      </c>
      <c r="G12" s="469" t="s">
        <v>37</v>
      </c>
      <c r="H12" s="492" t="str">
        <f>VLOOKUP(E12,WD!$C$6:$K$53,3,FALSE)</f>
        <v>RBVA-To</v>
      </c>
      <c r="I12" s="560" t="s">
        <v>158</v>
      </c>
      <c r="J12" s="470" t="str">
        <f>VLOOKUP(G12,WD!$C$6:$K$53,3,FALSE)</f>
        <v>J&amp;M</v>
      </c>
      <c r="K12" s="14">
        <v>2</v>
      </c>
      <c r="L12" s="14">
        <v>42</v>
      </c>
      <c r="M12" s="14">
        <v>0</v>
      </c>
      <c r="N12" s="14">
        <v>0</v>
      </c>
      <c r="O12" s="28" t="s">
        <v>1109</v>
      </c>
      <c r="P12" s="20" t="s">
        <v>126</v>
      </c>
      <c r="Q12" s="9" t="s">
        <v>155</v>
      </c>
      <c r="R12" s="7" t="s">
        <v>14</v>
      </c>
      <c r="S12" s="7" t="s">
        <v>156</v>
      </c>
      <c r="T12" s="7" t="s">
        <v>157</v>
      </c>
      <c r="U12" s="7" t="s">
        <v>20</v>
      </c>
    </row>
    <row r="13" spans="1:21" ht="15.75">
      <c r="A13" s="81"/>
      <c r="B13" s="40">
        <v>8</v>
      </c>
      <c r="C13" s="77" t="s">
        <v>126</v>
      </c>
      <c r="D13" s="78">
        <v>2</v>
      </c>
      <c r="E13" s="461" t="s">
        <v>27</v>
      </c>
      <c r="F13" s="462" t="s">
        <v>158</v>
      </c>
      <c r="G13" s="463" t="s">
        <v>36</v>
      </c>
      <c r="H13" s="492" t="str">
        <f>VLOOKUP(E13,WD!$C$6:$K$53,3,FALSE)</f>
        <v>EFX24-GIAY</v>
      </c>
      <c r="I13" s="560" t="s">
        <v>158</v>
      </c>
      <c r="J13" s="470" t="str">
        <f>VLOOKUP(G13,WD!$C$6:$K$53,3,FALSE)</f>
        <v>Infinity - Inside Out</v>
      </c>
      <c r="K13" s="14">
        <v>2</v>
      </c>
      <c r="L13" s="14">
        <v>42</v>
      </c>
      <c r="M13" s="14">
        <v>17</v>
      </c>
      <c r="N13" s="14">
        <v>0</v>
      </c>
      <c r="O13" s="28" t="s">
        <v>953</v>
      </c>
      <c r="P13" s="20"/>
      <c r="Q13" s="17">
        <v>1</v>
      </c>
      <c r="R13" s="23" t="str">
        <f>H12</f>
        <v>RBVA-To</v>
      </c>
      <c r="S13" s="23">
        <v>3</v>
      </c>
      <c r="T13" s="23">
        <v>0</v>
      </c>
      <c r="U13" s="23">
        <f>S13*3+T13*0</f>
        <v>9</v>
      </c>
    </row>
    <row r="14" spans="1:21" ht="15.75">
      <c r="A14" s="81"/>
      <c r="B14" s="35">
        <v>9</v>
      </c>
      <c r="C14" s="77" t="s">
        <v>126</v>
      </c>
      <c r="D14" s="78">
        <v>3</v>
      </c>
      <c r="E14" s="461" t="s">
        <v>24</v>
      </c>
      <c r="F14" s="462" t="s">
        <v>158</v>
      </c>
      <c r="G14" s="463" t="s">
        <v>36</v>
      </c>
      <c r="H14" s="492" t="str">
        <f>VLOOKUP(E14,WD!$C$6:$K$53,3,FALSE)</f>
        <v>RBVA-To</v>
      </c>
      <c r="I14" s="560" t="s">
        <v>158</v>
      </c>
      <c r="J14" s="470" t="str">
        <f>VLOOKUP(G14,WD!$C$6:$K$53,3,FALSE)</f>
        <v>Infinity - Inside Out</v>
      </c>
      <c r="K14" s="14">
        <v>2</v>
      </c>
      <c r="L14" s="14">
        <v>42</v>
      </c>
      <c r="M14" s="14">
        <v>16</v>
      </c>
      <c r="N14" s="14">
        <v>0</v>
      </c>
      <c r="O14" s="28" t="s">
        <v>1101</v>
      </c>
      <c r="P14" s="20"/>
      <c r="Q14" s="17">
        <v>2</v>
      </c>
      <c r="R14" s="23" t="str">
        <f>H13</f>
        <v>EFX24-GIAY</v>
      </c>
      <c r="S14" s="23">
        <v>2</v>
      </c>
      <c r="T14" s="23">
        <v>1</v>
      </c>
      <c r="U14" s="23">
        <f>S14*3+T14*0</f>
        <v>6</v>
      </c>
    </row>
    <row r="15" spans="1:21" ht="15.75">
      <c r="A15" s="81"/>
      <c r="B15" s="40">
        <v>10</v>
      </c>
      <c r="C15" s="77" t="s">
        <v>126</v>
      </c>
      <c r="D15" s="78">
        <v>4</v>
      </c>
      <c r="E15" s="461" t="s">
        <v>27</v>
      </c>
      <c r="F15" s="462" t="s">
        <v>158</v>
      </c>
      <c r="G15" s="463" t="s">
        <v>37</v>
      </c>
      <c r="H15" s="492" t="str">
        <f>VLOOKUP(E15,WD!$C$6:$K$53,3,FALSE)</f>
        <v>EFX24-GIAY</v>
      </c>
      <c r="I15" s="560" t="s">
        <v>158</v>
      </c>
      <c r="J15" s="470" t="str">
        <f>VLOOKUP(G15,WD!$C$6:$K$53,3,FALSE)</f>
        <v>J&amp;M</v>
      </c>
      <c r="K15" s="14">
        <v>2</v>
      </c>
      <c r="L15" s="14">
        <v>42</v>
      </c>
      <c r="M15" s="14">
        <v>23</v>
      </c>
      <c r="N15" s="14">
        <v>0</v>
      </c>
      <c r="O15" s="28" t="s">
        <v>1103</v>
      </c>
      <c r="P15" s="20"/>
      <c r="Q15" s="17">
        <v>3</v>
      </c>
      <c r="R15" s="23" t="str">
        <f>J12</f>
        <v>J&amp;M</v>
      </c>
      <c r="S15" s="23">
        <v>1</v>
      </c>
      <c r="T15" s="23">
        <v>2</v>
      </c>
      <c r="U15" s="23">
        <f>S15*3+T15*0</f>
        <v>3</v>
      </c>
    </row>
    <row r="16" spans="1:21" ht="15.75">
      <c r="A16" s="81"/>
      <c r="B16" s="35">
        <v>11</v>
      </c>
      <c r="C16" s="77" t="s">
        <v>126</v>
      </c>
      <c r="D16" s="78">
        <v>5</v>
      </c>
      <c r="E16" s="461" t="s">
        <v>36</v>
      </c>
      <c r="F16" s="462" t="s">
        <v>158</v>
      </c>
      <c r="G16" s="463" t="s">
        <v>37</v>
      </c>
      <c r="H16" s="492" t="str">
        <f>VLOOKUP(E16,WD!$C$6:$K$53,3,FALSE)</f>
        <v>Infinity - Inside Out</v>
      </c>
      <c r="I16" s="560" t="s">
        <v>158</v>
      </c>
      <c r="J16" s="470" t="str">
        <f>VLOOKUP(G16,WD!$C$6:$K$53,3,FALSE)</f>
        <v>J&amp;M</v>
      </c>
      <c r="K16" s="14">
        <v>1</v>
      </c>
      <c r="L16" s="14">
        <v>54</v>
      </c>
      <c r="M16" s="14">
        <v>58</v>
      </c>
      <c r="N16" s="14">
        <v>2</v>
      </c>
      <c r="O16" s="28" t="s">
        <v>1105</v>
      </c>
      <c r="P16" s="20"/>
      <c r="Q16" s="17">
        <v>4</v>
      </c>
      <c r="R16" s="23" t="str">
        <f>J13</f>
        <v>Infinity - Inside Out</v>
      </c>
      <c r="S16" s="23">
        <v>0</v>
      </c>
      <c r="T16" s="23">
        <v>3</v>
      </c>
      <c r="U16" s="23">
        <f>S16*3+T16*0</f>
        <v>0</v>
      </c>
    </row>
    <row r="17" spans="1:15" ht="15.75">
      <c r="A17" s="81"/>
      <c r="B17" s="40">
        <v>12</v>
      </c>
      <c r="C17" s="74" t="s">
        <v>126</v>
      </c>
      <c r="D17" s="75">
        <v>6</v>
      </c>
      <c r="E17" s="464" t="s">
        <v>24</v>
      </c>
      <c r="F17" s="465" t="s">
        <v>158</v>
      </c>
      <c r="G17" s="466" t="s">
        <v>27</v>
      </c>
      <c r="H17" s="464" t="str">
        <f>VLOOKUP(E17,WD!$C$6:$K$53,3,FALSE)</f>
        <v>RBVA-To</v>
      </c>
      <c r="I17" s="560" t="s">
        <v>158</v>
      </c>
      <c r="J17" s="466" t="str">
        <f>VLOOKUP(G17,WD!$C$6:$K$53,3,FALSE)</f>
        <v>EFX24-GIAY</v>
      </c>
      <c r="K17" s="29">
        <v>2</v>
      </c>
      <c r="L17" s="29">
        <v>51</v>
      </c>
      <c r="M17" s="29">
        <v>51</v>
      </c>
      <c r="N17" s="29">
        <v>1</v>
      </c>
      <c r="O17" s="28" t="s">
        <v>1107</v>
      </c>
    </row>
    <row r="18" spans="1:17" ht="15.75" hidden="1">
      <c r="A18" s="81"/>
      <c r="B18" s="35">
        <v>13</v>
      </c>
      <c r="C18" s="53" t="s">
        <v>159</v>
      </c>
      <c r="D18" s="37">
        <v>1</v>
      </c>
      <c r="E18" s="48" t="s">
        <v>160</v>
      </c>
      <c r="F18" s="49" t="s">
        <v>158</v>
      </c>
      <c r="G18" s="50" t="s">
        <v>161</v>
      </c>
      <c r="H18" s="54" t="e">
        <f>VLOOKUP(E18,MD!$C$6:$K$54,3,FALSE)</f>
        <v>#N/A</v>
      </c>
      <c r="I18" s="54" t="s">
        <v>158</v>
      </c>
      <c r="J18" s="54" t="e">
        <f>VLOOKUP(G18,MD!$C$6:$K$54,3,FALSE)</f>
        <v>#N/A</v>
      </c>
      <c r="K18" s="14"/>
      <c r="L18" s="14"/>
      <c r="M18" s="14"/>
      <c r="N18" s="14"/>
      <c r="O18" s="28"/>
      <c r="P18" s="20"/>
      <c r="Q18" s="28"/>
    </row>
    <row r="19" spans="1:17" ht="15.75" hidden="1">
      <c r="A19" s="81"/>
      <c r="B19" s="40">
        <v>14</v>
      </c>
      <c r="C19" s="51" t="s">
        <v>159</v>
      </c>
      <c r="D19" s="37">
        <v>2</v>
      </c>
      <c r="E19" s="41" t="s">
        <v>162</v>
      </c>
      <c r="F19" s="38" t="s">
        <v>158</v>
      </c>
      <c r="G19" s="42" t="s">
        <v>163</v>
      </c>
      <c r="H19" s="39" t="e">
        <f>VLOOKUP(E19,MD!$C$6:$K$54,3,FALSE)</f>
        <v>#N/A</v>
      </c>
      <c r="I19" s="39" t="s">
        <v>158</v>
      </c>
      <c r="J19" s="39" t="e">
        <f>VLOOKUP(G19,MD!$C$6:$K$54,3,FALSE)</f>
        <v>#N/A</v>
      </c>
      <c r="K19" s="14"/>
      <c r="L19" s="14"/>
      <c r="M19" s="14"/>
      <c r="N19" s="14"/>
      <c r="O19" s="28"/>
      <c r="P19" s="20"/>
      <c r="Q19" s="28"/>
    </row>
    <row r="20" spans="1:17" ht="15.75" hidden="1">
      <c r="A20" s="81"/>
      <c r="B20" s="35">
        <v>15</v>
      </c>
      <c r="C20" s="51" t="s">
        <v>159</v>
      </c>
      <c r="D20" s="37">
        <v>3</v>
      </c>
      <c r="E20" s="41" t="s">
        <v>160</v>
      </c>
      <c r="F20" s="38" t="s">
        <v>158</v>
      </c>
      <c r="G20" s="42" t="s">
        <v>163</v>
      </c>
      <c r="H20" s="39" t="e">
        <f>VLOOKUP(E20,MD!$C$6:$K$54,3,FALSE)</f>
        <v>#N/A</v>
      </c>
      <c r="I20" s="39" t="s">
        <v>158</v>
      </c>
      <c r="J20" s="39" t="e">
        <f>VLOOKUP(G20,MD!$C$6:$K$54,3,FALSE)</f>
        <v>#N/A</v>
      </c>
      <c r="K20" s="14"/>
      <c r="L20" s="14"/>
      <c r="M20" s="14"/>
      <c r="N20" s="14"/>
      <c r="O20" s="28"/>
      <c r="P20" s="20"/>
      <c r="Q20" s="28"/>
    </row>
    <row r="21" spans="1:17" ht="15.75" hidden="1">
      <c r="A21" s="81"/>
      <c r="B21" s="40">
        <v>16</v>
      </c>
      <c r="C21" s="51" t="s">
        <v>159</v>
      </c>
      <c r="D21" s="37">
        <v>4</v>
      </c>
      <c r="E21" s="41" t="s">
        <v>162</v>
      </c>
      <c r="F21" s="38" t="s">
        <v>158</v>
      </c>
      <c r="G21" s="42" t="s">
        <v>161</v>
      </c>
      <c r="H21" s="39" t="e">
        <f>VLOOKUP(E21,MD!$C$6:$K$54,3,FALSE)</f>
        <v>#N/A</v>
      </c>
      <c r="I21" s="39" t="s">
        <v>158</v>
      </c>
      <c r="J21" s="39" t="e">
        <f>VLOOKUP(G21,MD!$C$6:$K$54,3,FALSE)</f>
        <v>#N/A</v>
      </c>
      <c r="K21" s="14"/>
      <c r="L21" s="14"/>
      <c r="M21" s="14"/>
      <c r="N21" s="14"/>
      <c r="O21" s="28"/>
      <c r="P21" s="20"/>
      <c r="Q21" s="28"/>
    </row>
    <row r="22" spans="1:17" ht="15.75" hidden="1">
      <c r="A22" s="81"/>
      <c r="B22" s="35">
        <v>17</v>
      </c>
      <c r="C22" s="51" t="s">
        <v>159</v>
      </c>
      <c r="D22" s="37">
        <v>5</v>
      </c>
      <c r="E22" s="41" t="s">
        <v>163</v>
      </c>
      <c r="F22" s="38" t="s">
        <v>158</v>
      </c>
      <c r="G22" s="42" t="s">
        <v>161</v>
      </c>
      <c r="H22" s="39" t="e">
        <f>VLOOKUP(E22,MD!$C$6:$K$54,3,FALSE)</f>
        <v>#N/A</v>
      </c>
      <c r="I22" s="39" t="s">
        <v>158</v>
      </c>
      <c r="J22" s="39" t="e">
        <f>VLOOKUP(G22,MD!$C$6:$K$54,3,FALSE)</f>
        <v>#N/A</v>
      </c>
      <c r="K22" s="14"/>
      <c r="L22" s="14"/>
      <c r="M22" s="14"/>
      <c r="N22" s="14"/>
      <c r="O22" s="28"/>
      <c r="P22" s="20"/>
      <c r="Q22" s="28"/>
    </row>
    <row r="23" spans="1:17" ht="15.75" hidden="1">
      <c r="A23" s="81"/>
      <c r="B23" s="40">
        <v>18</v>
      </c>
      <c r="C23" s="43" t="s">
        <v>159</v>
      </c>
      <c r="D23" s="44">
        <v>6</v>
      </c>
      <c r="E23" s="45" t="s">
        <v>160</v>
      </c>
      <c r="F23" s="46" t="s">
        <v>158</v>
      </c>
      <c r="G23" s="47" t="s">
        <v>162</v>
      </c>
      <c r="H23" s="39" t="e">
        <f>VLOOKUP(E23,MD!$C$6:$K$54,3,FALSE)</f>
        <v>#N/A</v>
      </c>
      <c r="I23" s="39" t="s">
        <v>158</v>
      </c>
      <c r="J23" s="39" t="e">
        <f>VLOOKUP(G23,MD!$C$6:$K$54,3,FALSE)</f>
        <v>#N/A</v>
      </c>
      <c r="K23" s="14"/>
      <c r="L23" s="14"/>
      <c r="M23" s="14"/>
      <c r="N23" s="14"/>
      <c r="O23" s="28"/>
      <c r="P23" s="20"/>
      <c r="Q23" s="28"/>
    </row>
    <row r="24" spans="1:17" ht="15.75" hidden="1">
      <c r="A24" s="81"/>
      <c r="B24" s="35">
        <v>19</v>
      </c>
      <c r="C24" s="36" t="s">
        <v>164</v>
      </c>
      <c r="D24" s="37">
        <v>1</v>
      </c>
      <c r="E24" s="48" t="s">
        <v>165</v>
      </c>
      <c r="F24" s="38" t="s">
        <v>158</v>
      </c>
      <c r="G24" s="50" t="s">
        <v>166</v>
      </c>
      <c r="H24" s="39" t="e">
        <f>VLOOKUP(E24,MD!$C$6:$K$54,3,FALSE)</f>
        <v>#N/A</v>
      </c>
      <c r="I24" s="39" t="s">
        <v>158</v>
      </c>
      <c r="J24" s="39" t="e">
        <f>VLOOKUP(G24,MD!$C$6:$K$54,3,FALSE)</f>
        <v>#N/A</v>
      </c>
      <c r="K24" s="14"/>
      <c r="L24" s="14"/>
      <c r="M24" s="14"/>
      <c r="N24" s="14"/>
      <c r="O24" s="28"/>
      <c r="P24" s="20"/>
      <c r="Q24" s="28"/>
    </row>
    <row r="25" spans="1:17" ht="15.75" hidden="1">
      <c r="A25" s="81"/>
      <c r="B25" s="40">
        <v>20</v>
      </c>
      <c r="C25" s="36" t="s">
        <v>164</v>
      </c>
      <c r="D25" s="37">
        <v>2</v>
      </c>
      <c r="E25" s="41" t="s">
        <v>167</v>
      </c>
      <c r="F25" s="38" t="s">
        <v>158</v>
      </c>
      <c r="G25" s="42" t="s">
        <v>168</v>
      </c>
      <c r="H25" s="39" t="e">
        <f>VLOOKUP(E25,MD!$C$6:$K$54,3,FALSE)</f>
        <v>#N/A</v>
      </c>
      <c r="I25" s="39" t="s">
        <v>158</v>
      </c>
      <c r="J25" s="39" t="e">
        <f>VLOOKUP(G25,MD!$C$6:$K$54,3,FALSE)</f>
        <v>#N/A</v>
      </c>
      <c r="K25" s="14"/>
      <c r="L25" s="14"/>
      <c r="M25" s="14"/>
      <c r="N25" s="14"/>
      <c r="O25" s="28"/>
      <c r="P25" s="20"/>
      <c r="Q25" s="28"/>
    </row>
    <row r="26" spans="1:17" ht="15.75" hidden="1">
      <c r="A26" s="81"/>
      <c r="B26" s="35">
        <v>21</v>
      </c>
      <c r="C26" s="36" t="s">
        <v>164</v>
      </c>
      <c r="D26" s="37">
        <v>3</v>
      </c>
      <c r="E26" s="41" t="s">
        <v>165</v>
      </c>
      <c r="F26" s="38" t="s">
        <v>158</v>
      </c>
      <c r="G26" s="42" t="s">
        <v>168</v>
      </c>
      <c r="H26" s="39" t="e">
        <f>VLOOKUP(E26,MD!$C$6:$K$54,3,FALSE)</f>
        <v>#N/A</v>
      </c>
      <c r="I26" s="39" t="s">
        <v>158</v>
      </c>
      <c r="J26" s="39" t="e">
        <f>VLOOKUP(G26,MD!$C$6:$K$54,3,FALSE)</f>
        <v>#N/A</v>
      </c>
      <c r="K26" s="14"/>
      <c r="L26" s="14"/>
      <c r="M26" s="14"/>
      <c r="N26" s="14"/>
      <c r="O26" s="28"/>
      <c r="P26" s="20"/>
      <c r="Q26" s="28"/>
    </row>
    <row r="27" spans="1:17" ht="15.75" hidden="1">
      <c r="A27" s="81"/>
      <c r="B27" s="40">
        <v>22</v>
      </c>
      <c r="C27" s="36" t="s">
        <v>164</v>
      </c>
      <c r="D27" s="37">
        <v>4</v>
      </c>
      <c r="E27" s="41" t="s">
        <v>167</v>
      </c>
      <c r="F27" s="38" t="s">
        <v>158</v>
      </c>
      <c r="G27" s="42" t="s">
        <v>166</v>
      </c>
      <c r="H27" s="39" t="e">
        <f>VLOOKUP(E27,MD!$C$6:$K$54,3,FALSE)</f>
        <v>#N/A</v>
      </c>
      <c r="I27" s="39" t="s">
        <v>158</v>
      </c>
      <c r="J27" s="39" t="e">
        <f>VLOOKUP(G27,MD!$C$6:$K$54,3,FALSE)</f>
        <v>#N/A</v>
      </c>
      <c r="K27" s="14"/>
      <c r="L27" s="14"/>
      <c r="M27" s="14"/>
      <c r="N27" s="14"/>
      <c r="O27" s="28"/>
      <c r="P27" s="20"/>
      <c r="Q27" s="28"/>
    </row>
    <row r="28" spans="1:17" ht="15.75" hidden="1">
      <c r="A28" s="81"/>
      <c r="B28" s="35">
        <v>23</v>
      </c>
      <c r="C28" s="36" t="s">
        <v>164</v>
      </c>
      <c r="D28" s="37">
        <v>5</v>
      </c>
      <c r="E28" s="41" t="s">
        <v>168</v>
      </c>
      <c r="F28" s="38" t="s">
        <v>158</v>
      </c>
      <c r="G28" s="42" t="s">
        <v>166</v>
      </c>
      <c r="H28" s="39" t="e">
        <f>VLOOKUP(E28,MD!$C$6:$K$54,3,FALSE)</f>
        <v>#N/A</v>
      </c>
      <c r="I28" s="39" t="s">
        <v>158</v>
      </c>
      <c r="J28" s="39" t="e">
        <f>VLOOKUP(G28,MD!$C$6:$K$54,3,FALSE)</f>
        <v>#N/A</v>
      </c>
      <c r="K28" s="14"/>
      <c r="L28" s="14"/>
      <c r="M28" s="14"/>
      <c r="N28" s="14"/>
      <c r="O28" s="28"/>
      <c r="P28" s="20"/>
      <c r="Q28" s="28"/>
    </row>
    <row r="29" spans="1:17" ht="15.75" hidden="1">
      <c r="A29" s="81"/>
      <c r="B29" s="40">
        <v>24</v>
      </c>
      <c r="C29" s="36" t="s">
        <v>164</v>
      </c>
      <c r="D29" s="44">
        <v>6</v>
      </c>
      <c r="E29" s="45" t="s">
        <v>165</v>
      </c>
      <c r="F29" s="46" t="s">
        <v>158</v>
      </c>
      <c r="G29" s="47" t="s">
        <v>167</v>
      </c>
      <c r="H29" s="39" t="e">
        <f>VLOOKUP(E29,MD!$C$6:$K$54,3,FALSE)</f>
        <v>#N/A</v>
      </c>
      <c r="I29" s="39" t="s">
        <v>158</v>
      </c>
      <c r="J29" s="39" t="e">
        <f>VLOOKUP(G29,MD!$C$6:$K$54,3,FALSE)</f>
        <v>#N/A</v>
      </c>
      <c r="K29" s="14"/>
      <c r="L29" s="14"/>
      <c r="M29" s="14"/>
      <c r="N29" s="14"/>
      <c r="O29" s="28"/>
      <c r="P29" s="20"/>
      <c r="Q29" s="28"/>
    </row>
    <row r="30" spans="1:17" ht="15.75" hidden="1">
      <c r="A30" s="81"/>
      <c r="B30" s="35">
        <v>25</v>
      </c>
      <c r="C30" s="55" t="s">
        <v>169</v>
      </c>
      <c r="D30" s="37">
        <v>1</v>
      </c>
      <c r="E30" s="56" t="s">
        <v>45</v>
      </c>
      <c r="F30" s="38" t="s">
        <v>158</v>
      </c>
      <c r="G30" s="57" t="s">
        <v>170</v>
      </c>
      <c r="H30" s="39" t="str">
        <f>VLOOKUP(E30,MD!$C$6:$K$54,3,FALSE)</f>
        <v>EFX24-李估下</v>
      </c>
      <c r="I30" s="39" t="s">
        <v>158</v>
      </c>
      <c r="J30" s="39" t="str">
        <f>VLOOKUP(G30,MD!$C$6:$K$54,3,FALSE)</f>
        <v>FORCE-『力』『戰』</v>
      </c>
      <c r="K30" s="14"/>
      <c r="L30" s="14"/>
      <c r="M30" s="14"/>
      <c r="N30" s="14"/>
      <c r="O30" s="28"/>
      <c r="P30" s="20"/>
      <c r="Q30" s="28"/>
    </row>
    <row r="31" spans="1:17" ht="15.75" hidden="1">
      <c r="A31" s="81"/>
      <c r="B31" s="40">
        <v>26</v>
      </c>
      <c r="C31" s="51" t="s">
        <v>169</v>
      </c>
      <c r="D31" s="37">
        <v>2</v>
      </c>
      <c r="E31" s="56" t="s">
        <v>52</v>
      </c>
      <c r="F31" s="38" t="s">
        <v>158</v>
      </c>
      <c r="G31" s="57" t="s">
        <v>63</v>
      </c>
      <c r="H31" s="39" t="str">
        <f>VLOOKUP(E31,MD!$C$6:$K$54,3,FALSE)</f>
        <v>聰上泓霄</v>
      </c>
      <c r="I31" s="39" t="s">
        <v>158</v>
      </c>
      <c r="J31" s="39" t="str">
        <f>VLOOKUP(G31,MD!$C$6:$K$54,3,FALSE)</f>
        <v>Smooth Operators</v>
      </c>
      <c r="K31" s="14"/>
      <c r="L31" s="14"/>
      <c r="M31" s="14"/>
      <c r="N31" s="14"/>
      <c r="O31" s="28"/>
      <c r="P31" s="20"/>
      <c r="Q31" s="28"/>
    </row>
    <row r="32" spans="1:17" ht="15.75" hidden="1">
      <c r="A32" s="81"/>
      <c r="B32" s="35">
        <v>27</v>
      </c>
      <c r="C32" s="51" t="s">
        <v>169</v>
      </c>
      <c r="D32" s="37">
        <v>3</v>
      </c>
      <c r="E32" s="56" t="s">
        <v>45</v>
      </c>
      <c r="F32" s="38" t="s">
        <v>158</v>
      </c>
      <c r="G32" s="57" t="s">
        <v>63</v>
      </c>
      <c r="H32" s="39" t="str">
        <f>VLOOKUP(E32,MD!$C$6:$K$54,3,FALSE)</f>
        <v>EFX24-李估下</v>
      </c>
      <c r="I32" s="39" t="s">
        <v>158</v>
      </c>
      <c r="J32" s="39" t="str">
        <f>VLOOKUP(G32,MD!$C$6:$K$54,3,FALSE)</f>
        <v>Smooth Operators</v>
      </c>
      <c r="K32" s="14"/>
      <c r="L32" s="14"/>
      <c r="M32" s="14"/>
      <c r="N32" s="14"/>
      <c r="O32" s="28"/>
      <c r="P32" s="20"/>
      <c r="Q32" s="28"/>
    </row>
    <row r="33" spans="1:17" ht="15.75" hidden="1">
      <c r="A33" s="81"/>
      <c r="B33" s="40">
        <v>28</v>
      </c>
      <c r="C33" s="51" t="s">
        <v>169</v>
      </c>
      <c r="D33" s="37">
        <v>4</v>
      </c>
      <c r="E33" s="56" t="s">
        <v>52</v>
      </c>
      <c r="F33" s="38" t="s">
        <v>158</v>
      </c>
      <c r="G33" s="57" t="s">
        <v>170</v>
      </c>
      <c r="H33" s="39" t="str">
        <f>VLOOKUP(E33,MD!$C$6:$K$54,3,FALSE)</f>
        <v>聰上泓霄</v>
      </c>
      <c r="I33" s="52" t="s">
        <v>158</v>
      </c>
      <c r="J33" s="39" t="str">
        <f>VLOOKUP(G33,MD!$C$6:$K$54,3,FALSE)</f>
        <v>FORCE-『力』『戰』</v>
      </c>
      <c r="K33" s="14"/>
      <c r="L33" s="14"/>
      <c r="M33" s="14"/>
      <c r="N33" s="14"/>
      <c r="O33" s="28"/>
      <c r="P33" s="20"/>
      <c r="Q33" s="28"/>
    </row>
    <row r="34" spans="1:17" ht="15.75" hidden="1">
      <c r="A34" s="81"/>
      <c r="B34" s="35">
        <v>29</v>
      </c>
      <c r="C34" s="51" t="s">
        <v>169</v>
      </c>
      <c r="D34" s="37">
        <v>5</v>
      </c>
      <c r="E34" s="56" t="s">
        <v>63</v>
      </c>
      <c r="F34" s="38" t="s">
        <v>158</v>
      </c>
      <c r="G34" s="57" t="s">
        <v>170</v>
      </c>
      <c r="H34" s="39" t="str">
        <f>VLOOKUP(E34,MD!$C$6:$K$54,3,FALSE)</f>
        <v>Smooth Operators</v>
      </c>
      <c r="I34" s="54" t="s">
        <v>158</v>
      </c>
      <c r="J34" s="39" t="str">
        <f>VLOOKUP(G34,MD!$C$6:$K$54,3,FALSE)</f>
        <v>FORCE-『力』『戰』</v>
      </c>
      <c r="K34" s="14"/>
      <c r="L34" s="14"/>
      <c r="M34" s="14"/>
      <c r="N34" s="14"/>
      <c r="O34" s="28"/>
      <c r="P34" s="20"/>
      <c r="Q34" s="28"/>
    </row>
    <row r="35" spans="1:17" ht="15.75" hidden="1">
      <c r="A35" s="81"/>
      <c r="B35" s="40">
        <v>30</v>
      </c>
      <c r="C35" s="51" t="s">
        <v>169</v>
      </c>
      <c r="D35" s="44">
        <v>6</v>
      </c>
      <c r="E35" s="58" t="s">
        <v>45</v>
      </c>
      <c r="F35" s="46" t="s">
        <v>158</v>
      </c>
      <c r="G35" s="59" t="s">
        <v>52</v>
      </c>
      <c r="H35" s="39" t="str">
        <f>VLOOKUP(E35,MD!$C$6:$K$54,3,FALSE)</f>
        <v>EFX24-李估下</v>
      </c>
      <c r="I35" s="39" t="s">
        <v>158</v>
      </c>
      <c r="J35" s="39" t="str">
        <f>VLOOKUP(G35,MD!$C$6:$K$54,3,FALSE)</f>
        <v>聰上泓霄</v>
      </c>
      <c r="K35" s="14"/>
      <c r="L35" s="14"/>
      <c r="M35" s="14"/>
      <c r="N35" s="14"/>
      <c r="O35" s="28"/>
      <c r="P35" s="20"/>
      <c r="Q35" s="28"/>
    </row>
    <row r="36" spans="1:17" ht="15.75" hidden="1">
      <c r="A36" s="81"/>
      <c r="B36" s="35">
        <v>31</v>
      </c>
      <c r="C36" s="55" t="s">
        <v>171</v>
      </c>
      <c r="D36" s="37">
        <v>1</v>
      </c>
      <c r="E36" s="60" t="s">
        <v>47</v>
      </c>
      <c r="F36" s="49" t="s">
        <v>158</v>
      </c>
      <c r="G36" s="61" t="s">
        <v>172</v>
      </c>
      <c r="H36" s="39" t="str">
        <f>VLOOKUP(E36,MD!$C$6:$K$54,3,FALSE)</f>
        <v>ALPS-父子檔</v>
      </c>
      <c r="I36" s="39" t="s">
        <v>158</v>
      </c>
      <c r="J36" s="39" t="str">
        <f>VLOOKUP(G36,MD!$C$6:$K$54,3,FALSE)</f>
        <v>04小仁青</v>
      </c>
      <c r="K36" s="14"/>
      <c r="L36" s="14"/>
      <c r="M36" s="14"/>
      <c r="N36" s="14"/>
      <c r="O36" s="28"/>
      <c r="P36" s="20"/>
      <c r="Q36" s="28"/>
    </row>
    <row r="37" spans="1:17" ht="15.75" hidden="1">
      <c r="A37" s="81"/>
      <c r="B37" s="40">
        <v>32</v>
      </c>
      <c r="C37" s="51" t="s">
        <v>171</v>
      </c>
      <c r="D37" s="37">
        <v>2</v>
      </c>
      <c r="E37" s="56" t="s">
        <v>73</v>
      </c>
      <c r="F37" s="38" t="s">
        <v>158</v>
      </c>
      <c r="G37" s="57" t="s">
        <v>64</v>
      </c>
      <c r="H37" s="39" t="str">
        <f>VLOOKUP(E37,MD!$C$6:$K$54,3,FALSE)</f>
        <v>JC</v>
      </c>
      <c r="I37" s="39" t="s">
        <v>158</v>
      </c>
      <c r="J37" s="39" t="str">
        <f>VLOOKUP(G37,MD!$C$6:$K$54,3,FALSE)</f>
        <v>ALPS-BlackLabel</v>
      </c>
      <c r="K37" s="14"/>
      <c r="L37" s="14"/>
      <c r="M37" s="14"/>
      <c r="N37" s="14"/>
      <c r="O37" s="28"/>
      <c r="P37" s="20"/>
      <c r="Q37" s="28"/>
    </row>
    <row r="38" spans="1:17" ht="15.75" hidden="1">
      <c r="A38" s="81"/>
      <c r="B38" s="35">
        <v>33</v>
      </c>
      <c r="C38" s="51" t="s">
        <v>171</v>
      </c>
      <c r="D38" s="37">
        <v>3</v>
      </c>
      <c r="E38" s="56" t="s">
        <v>47</v>
      </c>
      <c r="F38" s="38" t="s">
        <v>158</v>
      </c>
      <c r="G38" s="57" t="s">
        <v>64</v>
      </c>
      <c r="H38" s="39" t="str">
        <f>VLOOKUP(E38,MD!$C$6:$K$54,3,FALSE)</f>
        <v>ALPS-父子檔</v>
      </c>
      <c r="I38" s="39" t="s">
        <v>158</v>
      </c>
      <c r="J38" s="39" t="str">
        <f>VLOOKUP(G38,MD!$C$6:$K$54,3,FALSE)</f>
        <v>ALPS-BlackLabel</v>
      </c>
      <c r="K38" s="14"/>
      <c r="L38" s="14"/>
      <c r="M38" s="14"/>
      <c r="N38" s="14"/>
      <c r="O38" s="28"/>
      <c r="P38" s="20"/>
      <c r="Q38" s="28"/>
    </row>
    <row r="39" spans="1:17" ht="15.75" hidden="1">
      <c r="A39" s="81"/>
      <c r="B39" s="40">
        <v>34</v>
      </c>
      <c r="C39" s="51" t="s">
        <v>171</v>
      </c>
      <c r="D39" s="37">
        <v>4</v>
      </c>
      <c r="E39" s="56" t="s">
        <v>73</v>
      </c>
      <c r="F39" s="38" t="s">
        <v>158</v>
      </c>
      <c r="G39" s="57" t="s">
        <v>172</v>
      </c>
      <c r="H39" s="39" t="str">
        <f>VLOOKUP(E39,MD!$C$6:$K$54,3,FALSE)</f>
        <v>JC</v>
      </c>
      <c r="I39" s="39" t="s">
        <v>158</v>
      </c>
      <c r="J39" s="39" t="str">
        <f>VLOOKUP(G39,MD!$C$6:$K$54,3,FALSE)</f>
        <v>04小仁青</v>
      </c>
      <c r="K39" s="14"/>
      <c r="L39" s="14"/>
      <c r="M39" s="14"/>
      <c r="N39" s="14"/>
      <c r="O39" s="28"/>
      <c r="P39" s="20"/>
      <c r="Q39" s="28"/>
    </row>
    <row r="40" spans="1:17" ht="15.75" hidden="1">
      <c r="A40" s="81"/>
      <c r="B40" s="35">
        <v>35</v>
      </c>
      <c r="C40" s="51" t="s">
        <v>171</v>
      </c>
      <c r="D40" s="37">
        <v>5</v>
      </c>
      <c r="E40" s="56" t="s">
        <v>64</v>
      </c>
      <c r="F40" s="38" t="s">
        <v>158</v>
      </c>
      <c r="G40" s="57" t="s">
        <v>172</v>
      </c>
      <c r="H40" s="39" t="str">
        <f>VLOOKUP(E40,MD!$C$6:$K$54,3,FALSE)</f>
        <v>ALPS-BlackLabel</v>
      </c>
      <c r="I40" s="39" t="s">
        <v>158</v>
      </c>
      <c r="J40" s="39" t="str">
        <f>VLOOKUP(G40,MD!$C$6:$K$54,3,FALSE)</f>
        <v>04小仁青</v>
      </c>
      <c r="K40" s="14"/>
      <c r="L40" s="14"/>
      <c r="M40" s="14"/>
      <c r="N40" s="14"/>
      <c r="O40" s="28"/>
      <c r="P40" s="20"/>
      <c r="Q40" s="28"/>
    </row>
    <row r="41" spans="1:17" ht="15.75" hidden="1">
      <c r="A41" s="81"/>
      <c r="B41" s="40">
        <v>36</v>
      </c>
      <c r="C41" s="43" t="s">
        <v>171</v>
      </c>
      <c r="D41" s="44">
        <v>6</v>
      </c>
      <c r="E41" s="58" t="s">
        <v>47</v>
      </c>
      <c r="F41" s="46" t="s">
        <v>158</v>
      </c>
      <c r="G41" s="59" t="s">
        <v>73</v>
      </c>
      <c r="H41" s="39" t="str">
        <f>VLOOKUP(E41,MD!$C$6:$K$54,3,FALSE)</f>
        <v>ALPS-父子檔</v>
      </c>
      <c r="I41" s="39" t="s">
        <v>158</v>
      </c>
      <c r="J41" s="39" t="str">
        <f>VLOOKUP(G41,MD!$C$6:$K$54,3,FALSE)</f>
        <v>JC</v>
      </c>
      <c r="K41" s="14"/>
      <c r="L41" s="14"/>
      <c r="M41" s="14"/>
      <c r="N41" s="14"/>
      <c r="O41" s="28"/>
      <c r="P41" s="20"/>
      <c r="Q41" s="28"/>
    </row>
    <row r="42" spans="1:17" ht="15.75" hidden="1">
      <c r="A42" s="81"/>
      <c r="B42" s="35">
        <v>37</v>
      </c>
      <c r="C42" s="36" t="s">
        <v>173</v>
      </c>
      <c r="D42" s="37">
        <v>1</v>
      </c>
      <c r="E42" s="60" t="s">
        <v>48</v>
      </c>
      <c r="F42" s="49" t="s">
        <v>158</v>
      </c>
      <c r="G42" s="61" t="s">
        <v>174</v>
      </c>
      <c r="H42" s="39" t="str">
        <f>VLOOKUP(E42,MD!$C$6:$K$54,3,FALSE)</f>
        <v>Aspiring Godzilla</v>
      </c>
      <c r="I42" s="39" t="s">
        <v>158</v>
      </c>
      <c r="J42" s="39" t="str">
        <f>VLOOKUP(G42,MD!$C$6:$K$54,3,FALSE)</f>
        <v>如意</v>
      </c>
      <c r="K42" s="14"/>
      <c r="L42" s="14"/>
      <c r="M42" s="14"/>
      <c r="N42" s="14"/>
      <c r="O42" s="28"/>
      <c r="P42" s="20"/>
      <c r="Q42" s="28"/>
    </row>
    <row r="43" spans="1:17" ht="15.75" hidden="1">
      <c r="A43" s="81"/>
      <c r="B43" s="40">
        <v>38</v>
      </c>
      <c r="C43" s="36" t="s">
        <v>173</v>
      </c>
      <c r="D43" s="37">
        <v>2</v>
      </c>
      <c r="E43" s="56" t="s">
        <v>74</v>
      </c>
      <c r="F43" s="38" t="s">
        <v>158</v>
      </c>
      <c r="G43" s="57" t="s">
        <v>65</v>
      </c>
      <c r="H43" s="39" t="str">
        <f>VLOOKUP(E43,MD!$C$6:$K$54,3,FALSE)</f>
        <v>Alps - DM</v>
      </c>
      <c r="I43" s="39" t="s">
        <v>158</v>
      </c>
      <c r="J43" s="39" t="str">
        <f>VLOOKUP(G43,MD!$C$6:$K$54,3,FALSE)</f>
        <v>Easy小強</v>
      </c>
      <c r="K43" s="14"/>
      <c r="L43" s="14"/>
      <c r="M43" s="14"/>
      <c r="N43" s="14"/>
      <c r="O43" s="28"/>
      <c r="P43" s="20"/>
      <c r="Q43" s="28"/>
    </row>
    <row r="44" spans="1:17" ht="15.75" hidden="1">
      <c r="A44" s="81"/>
      <c r="B44" s="35">
        <v>39</v>
      </c>
      <c r="C44" s="36" t="s">
        <v>173</v>
      </c>
      <c r="D44" s="37">
        <v>3</v>
      </c>
      <c r="E44" s="56" t="s">
        <v>48</v>
      </c>
      <c r="F44" s="38" t="s">
        <v>158</v>
      </c>
      <c r="G44" s="57" t="s">
        <v>65</v>
      </c>
      <c r="H44" s="39" t="str">
        <f>VLOOKUP(E44,MD!$C$6:$K$54,3,FALSE)</f>
        <v>Aspiring Godzilla</v>
      </c>
      <c r="I44" s="39" t="s">
        <v>158</v>
      </c>
      <c r="J44" s="39" t="str">
        <f>VLOOKUP(G44,MD!$C$6:$K$54,3,FALSE)</f>
        <v>Easy小強</v>
      </c>
      <c r="K44" s="14"/>
      <c r="L44" s="14"/>
      <c r="M44" s="14"/>
      <c r="N44" s="14"/>
      <c r="O44" s="28"/>
      <c r="P44" s="20"/>
      <c r="Q44" s="28"/>
    </row>
    <row r="45" spans="1:17" ht="15.75" hidden="1">
      <c r="A45" s="81"/>
      <c r="B45" s="40">
        <v>40</v>
      </c>
      <c r="C45" s="36" t="s">
        <v>173</v>
      </c>
      <c r="D45" s="37">
        <v>4</v>
      </c>
      <c r="E45" s="56" t="s">
        <v>74</v>
      </c>
      <c r="F45" s="38" t="s">
        <v>158</v>
      </c>
      <c r="G45" s="57" t="s">
        <v>174</v>
      </c>
      <c r="H45" s="39" t="str">
        <f>VLOOKUP(E45,MD!$C$6:$K$54,3,FALSE)</f>
        <v>Alps - DM</v>
      </c>
      <c r="I45" s="39" t="s">
        <v>158</v>
      </c>
      <c r="J45" s="39" t="str">
        <f>VLOOKUP(G45,MD!$C$6:$K$54,3,FALSE)</f>
        <v>如意</v>
      </c>
      <c r="K45" s="14"/>
      <c r="L45" s="14"/>
      <c r="M45" s="14"/>
      <c r="N45" s="14"/>
      <c r="O45" s="28"/>
      <c r="P45" s="20"/>
      <c r="Q45" s="28"/>
    </row>
    <row r="46" spans="2:17" ht="15.75" hidden="1">
      <c r="B46" s="35">
        <v>41</v>
      </c>
      <c r="C46" s="36" t="s">
        <v>173</v>
      </c>
      <c r="D46" s="37">
        <v>5</v>
      </c>
      <c r="E46" s="56" t="s">
        <v>65</v>
      </c>
      <c r="F46" s="38" t="s">
        <v>158</v>
      </c>
      <c r="G46" s="57" t="s">
        <v>174</v>
      </c>
      <c r="H46" s="39" t="str">
        <f>VLOOKUP(E46,MD!$C$6:$K$54,3,FALSE)</f>
        <v>Easy小強</v>
      </c>
      <c r="I46" s="39" t="s">
        <v>158</v>
      </c>
      <c r="J46" s="39" t="str">
        <f>VLOOKUP(G46,MD!$C$6:$K$54,3,FALSE)</f>
        <v>如意</v>
      </c>
      <c r="K46" s="14"/>
      <c r="L46" s="14"/>
      <c r="M46" s="14"/>
      <c r="N46" s="14"/>
      <c r="O46" s="28"/>
      <c r="P46" s="20"/>
      <c r="Q46" s="28"/>
    </row>
    <row r="47" spans="2:17" ht="15.75" hidden="1">
      <c r="B47" s="40">
        <v>42</v>
      </c>
      <c r="C47" s="43" t="s">
        <v>173</v>
      </c>
      <c r="D47" s="44">
        <v>6</v>
      </c>
      <c r="E47" s="58" t="s">
        <v>48</v>
      </c>
      <c r="F47" s="46" t="s">
        <v>158</v>
      </c>
      <c r="G47" s="59" t="s">
        <v>74</v>
      </c>
      <c r="H47" s="39" t="str">
        <f>VLOOKUP(E47,MD!$C$6:$K$54,3,FALSE)</f>
        <v>Aspiring Godzilla</v>
      </c>
      <c r="I47" s="39" t="s">
        <v>158</v>
      </c>
      <c r="J47" s="39" t="str">
        <f>VLOOKUP(G47,MD!$C$6:$K$54,3,FALSE)</f>
        <v>Alps - DM</v>
      </c>
      <c r="K47" s="14"/>
      <c r="L47" s="14"/>
      <c r="M47" s="14"/>
      <c r="N47" s="14"/>
      <c r="O47" s="28"/>
      <c r="P47" s="20"/>
      <c r="Q47" s="28"/>
    </row>
    <row r="48" spans="2:17" ht="15.75" hidden="1">
      <c r="B48" s="35">
        <v>43</v>
      </c>
      <c r="C48" s="36" t="s">
        <v>175</v>
      </c>
      <c r="D48" s="37">
        <v>1</v>
      </c>
      <c r="E48" s="56" t="s">
        <v>49</v>
      </c>
      <c r="F48" s="38" t="s">
        <v>158</v>
      </c>
      <c r="G48" s="57" t="s">
        <v>176</v>
      </c>
      <c r="H48" s="39" t="str">
        <f>VLOOKUP(E48,MD!$C$6:$K$54,3,FALSE)</f>
        <v>ALPS-Meiji</v>
      </c>
      <c r="I48" s="39" t="s">
        <v>158</v>
      </c>
      <c r="J48" s="39" t="str">
        <f>VLOOKUP(G48,MD!$C$6:$K$54,3,FALSE)</f>
        <v>新絲蘿蔔皮</v>
      </c>
      <c r="K48" s="14"/>
      <c r="L48" s="14"/>
      <c r="M48" s="14"/>
      <c r="N48" s="14"/>
      <c r="O48" s="28"/>
      <c r="P48" s="20"/>
      <c r="Q48" s="28"/>
    </row>
    <row r="49" spans="2:17" ht="15.75" hidden="1">
      <c r="B49" s="40">
        <v>44</v>
      </c>
      <c r="C49" s="36" t="s">
        <v>175</v>
      </c>
      <c r="D49" s="37">
        <v>2</v>
      </c>
      <c r="E49" s="56" t="s">
        <v>75</v>
      </c>
      <c r="F49" s="38" t="s">
        <v>158</v>
      </c>
      <c r="G49" s="57" t="s">
        <v>66</v>
      </c>
      <c r="H49" s="39">
        <f>VLOOKUP(E49,MD!$C$6:$K$54,3,FALSE)</f>
        <v>19986</v>
      </c>
      <c r="I49" s="39" t="s">
        <v>158</v>
      </c>
      <c r="J49" s="39" t="str">
        <f>VLOOKUP(G49,MD!$C$6:$K$54,3,FALSE)</f>
        <v>葵青-HeiKuen</v>
      </c>
      <c r="K49" s="14"/>
      <c r="L49" s="14"/>
      <c r="M49" s="14"/>
      <c r="N49" s="14"/>
      <c r="O49" s="28"/>
      <c r="P49" s="20"/>
      <c r="Q49" s="28"/>
    </row>
    <row r="50" spans="2:17" ht="15.75" hidden="1">
      <c r="B50" s="35">
        <v>45</v>
      </c>
      <c r="C50" s="36" t="s">
        <v>175</v>
      </c>
      <c r="D50" s="37">
        <v>3</v>
      </c>
      <c r="E50" s="56" t="s">
        <v>49</v>
      </c>
      <c r="F50" s="38" t="s">
        <v>158</v>
      </c>
      <c r="G50" s="57" t="s">
        <v>66</v>
      </c>
      <c r="H50" s="39" t="str">
        <f>VLOOKUP(E50,MD!$C$6:$K$54,3,FALSE)</f>
        <v>ALPS-Meiji</v>
      </c>
      <c r="I50" s="39" t="s">
        <v>158</v>
      </c>
      <c r="J50" s="39" t="str">
        <f>VLOOKUP(G50,MD!$C$6:$K$54,3,FALSE)</f>
        <v>葵青-HeiKuen</v>
      </c>
      <c r="K50" s="14"/>
      <c r="L50" s="14"/>
      <c r="M50" s="14"/>
      <c r="N50" s="14"/>
      <c r="O50" s="28"/>
      <c r="P50" s="20"/>
      <c r="Q50" s="28"/>
    </row>
    <row r="51" spans="2:17" ht="15.75" hidden="1">
      <c r="B51" s="40">
        <v>46</v>
      </c>
      <c r="C51" s="36" t="s">
        <v>175</v>
      </c>
      <c r="D51" s="37">
        <v>4</v>
      </c>
      <c r="E51" s="56" t="s">
        <v>75</v>
      </c>
      <c r="F51" s="38" t="s">
        <v>158</v>
      </c>
      <c r="G51" s="57" t="s">
        <v>176</v>
      </c>
      <c r="H51" s="39">
        <f>VLOOKUP(E51,MD!$C$6:$K$54,3,FALSE)</f>
        <v>19986</v>
      </c>
      <c r="I51" s="39" t="s">
        <v>158</v>
      </c>
      <c r="J51" s="39" t="str">
        <f>VLOOKUP(G51,MD!$C$6:$K$54,3,FALSE)</f>
        <v>新絲蘿蔔皮</v>
      </c>
      <c r="K51" s="14"/>
      <c r="L51" s="14"/>
      <c r="M51" s="14"/>
      <c r="N51" s="14"/>
      <c r="O51" s="28"/>
      <c r="P51" s="20"/>
      <c r="Q51" s="28"/>
    </row>
    <row r="52" spans="2:17" ht="15.75" hidden="1">
      <c r="B52" s="35">
        <v>47</v>
      </c>
      <c r="C52" s="36" t="s">
        <v>175</v>
      </c>
      <c r="D52" s="37">
        <v>5</v>
      </c>
      <c r="E52" s="56" t="s">
        <v>66</v>
      </c>
      <c r="F52" s="38" t="s">
        <v>158</v>
      </c>
      <c r="G52" s="57" t="s">
        <v>176</v>
      </c>
      <c r="H52" s="39" t="str">
        <f>VLOOKUP(E52,MD!$C$6:$K$54,3,FALSE)</f>
        <v>葵青-HeiKuen</v>
      </c>
      <c r="I52" s="39" t="s">
        <v>158</v>
      </c>
      <c r="J52" s="39" t="str">
        <f>VLOOKUP(G52,MD!$C$6:$K$54,3,FALSE)</f>
        <v>新絲蘿蔔皮</v>
      </c>
      <c r="K52" s="14"/>
      <c r="L52" s="14"/>
      <c r="M52" s="14"/>
      <c r="N52" s="14"/>
      <c r="O52" s="28"/>
      <c r="P52" s="20"/>
      <c r="Q52" s="28"/>
    </row>
    <row r="53" spans="2:17" ht="15.75" hidden="1">
      <c r="B53" s="40">
        <v>48</v>
      </c>
      <c r="C53" s="62" t="s">
        <v>175</v>
      </c>
      <c r="D53" s="44">
        <v>6</v>
      </c>
      <c r="E53" s="58" t="s">
        <v>49</v>
      </c>
      <c r="F53" s="46" t="s">
        <v>158</v>
      </c>
      <c r="G53" s="59" t="s">
        <v>75</v>
      </c>
      <c r="H53" s="39" t="str">
        <f>VLOOKUP(E53,MD!$C$6:$K$54,3,FALSE)</f>
        <v>ALPS-Meiji</v>
      </c>
      <c r="I53" s="52" t="s">
        <v>158</v>
      </c>
      <c r="J53" s="39">
        <f>VLOOKUP(G53,MD!$C$6:$K$54,3,FALSE)</f>
        <v>19986</v>
      </c>
      <c r="K53" s="14"/>
      <c r="L53" s="14"/>
      <c r="M53" s="14"/>
      <c r="N53" s="14"/>
      <c r="O53" s="28"/>
      <c r="P53" s="20"/>
      <c r="Q53" s="28"/>
    </row>
    <row r="54" spans="2:10" ht="15.75" hidden="1">
      <c r="B54" s="63"/>
      <c r="C54" s="63"/>
      <c r="D54" s="63"/>
      <c r="E54" s="63"/>
      <c r="F54" s="63"/>
      <c r="G54" s="63"/>
      <c r="H54" s="54" t="str">
        <f>VLOOKUP(E54,'[1]MD'!$B$6:$H$95,3,FALSE)</f>
        <v>仁二</v>
      </c>
      <c r="I54" s="28"/>
      <c r="J54" s="28"/>
    </row>
    <row r="55" spans="8:12" ht="15.75">
      <c r="H55" s="28"/>
      <c r="I55" s="28"/>
      <c r="J55" s="28"/>
      <c r="L55" s="8" t="s">
        <v>232</v>
      </c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8.625" style="90" customWidth="1"/>
    <col min="2" max="3" width="20.625" style="90" customWidth="1"/>
    <col min="4" max="4" width="20.625" style="129" customWidth="1"/>
    <col min="5" max="10" width="20.625" style="90" customWidth="1"/>
    <col min="11" max="11" width="12.875" style="90" customWidth="1"/>
    <col min="12" max="16384" width="9.00390625" style="90" customWidth="1"/>
  </cols>
  <sheetData>
    <row r="1" spans="2:4" ht="15.75">
      <c r="B1" s="80" t="s">
        <v>614</v>
      </c>
      <c r="C1" s="145"/>
      <c r="D1" s="272"/>
    </row>
    <row r="2" spans="2:4" ht="15.75">
      <c r="B2" s="91"/>
      <c r="C2" s="145"/>
      <c r="D2" s="272"/>
    </row>
    <row r="3" spans="2:4" ht="15.75">
      <c r="B3" s="258" t="s">
        <v>619</v>
      </c>
      <c r="C3" s="145"/>
      <c r="D3" s="272"/>
    </row>
    <row r="4" spans="2:4" ht="15.75">
      <c r="B4" s="91" t="s">
        <v>615</v>
      </c>
      <c r="C4" s="145"/>
      <c r="D4" s="272"/>
    </row>
    <row r="5" spans="2:8" ht="15.75">
      <c r="B5" s="235" t="s">
        <v>616</v>
      </c>
      <c r="C5" s="236"/>
      <c r="D5" s="273"/>
      <c r="E5" s="66"/>
      <c r="F5" s="66"/>
      <c r="G5" s="66"/>
      <c r="H5" s="66"/>
    </row>
    <row r="6" spans="2:8" ht="15.75">
      <c r="B6" s="235" t="s">
        <v>617</v>
      </c>
      <c r="C6" s="273"/>
      <c r="D6" s="66"/>
      <c r="E6" s="66"/>
      <c r="F6" s="66"/>
      <c r="G6" s="66"/>
      <c r="H6" s="66"/>
    </row>
    <row r="7" spans="2:9" ht="15.75">
      <c r="B7" s="207" t="s">
        <v>125</v>
      </c>
      <c r="C7" s="207" t="s">
        <v>126</v>
      </c>
      <c r="D7" s="207" t="s">
        <v>159</v>
      </c>
      <c r="E7" s="207" t="s">
        <v>164</v>
      </c>
      <c r="F7" s="207" t="s">
        <v>169</v>
      </c>
      <c r="G7" s="207" t="s">
        <v>171</v>
      </c>
      <c r="H7" s="207" t="s">
        <v>173</v>
      </c>
      <c r="I7" s="207" t="s">
        <v>175</v>
      </c>
    </row>
    <row r="8" spans="2:9" ht="18.75" customHeight="1">
      <c r="B8" s="274" t="s">
        <v>135</v>
      </c>
      <c r="C8" s="274" t="s">
        <v>136</v>
      </c>
      <c r="D8" s="274" t="s">
        <v>137</v>
      </c>
      <c r="E8" s="274" t="s">
        <v>177</v>
      </c>
      <c r="F8" s="274" t="s">
        <v>178</v>
      </c>
      <c r="G8" s="274" t="s">
        <v>179</v>
      </c>
      <c r="H8" s="274" t="s">
        <v>180</v>
      </c>
      <c r="I8" s="274" t="s">
        <v>181</v>
      </c>
    </row>
    <row r="9" spans="2:9" ht="15.75">
      <c r="B9" s="274" t="s">
        <v>182</v>
      </c>
      <c r="C9" s="274" t="s">
        <v>183</v>
      </c>
      <c r="D9" s="274" t="s">
        <v>184</v>
      </c>
      <c r="E9" s="274" t="s">
        <v>185</v>
      </c>
      <c r="F9" s="274" t="s">
        <v>186</v>
      </c>
      <c r="G9" s="274" t="s">
        <v>187</v>
      </c>
      <c r="H9" s="274" t="s">
        <v>188</v>
      </c>
      <c r="I9" s="274" t="s">
        <v>189</v>
      </c>
    </row>
    <row r="10" spans="2:9" ht="16.5" thickBot="1">
      <c r="B10" s="275" t="s">
        <v>190</v>
      </c>
      <c r="C10" s="275" t="s">
        <v>191</v>
      </c>
      <c r="D10" s="275" t="s">
        <v>192</v>
      </c>
      <c r="E10" s="275" t="s">
        <v>193</v>
      </c>
      <c r="F10" s="275" t="s">
        <v>194</v>
      </c>
      <c r="G10" s="275" t="s">
        <v>195</v>
      </c>
      <c r="H10" s="275" t="s">
        <v>196</v>
      </c>
      <c r="I10" s="275" t="s">
        <v>197</v>
      </c>
    </row>
    <row r="11" spans="2:9" ht="16.5" thickBot="1">
      <c r="B11" s="455" t="s">
        <v>366</v>
      </c>
      <c r="C11" s="456" t="s">
        <v>366</v>
      </c>
      <c r="D11" s="457" t="s">
        <v>366</v>
      </c>
      <c r="E11" s="458" t="s">
        <v>366</v>
      </c>
      <c r="F11" s="458" t="s">
        <v>366</v>
      </c>
      <c r="G11" s="453" t="s">
        <v>111</v>
      </c>
      <c r="H11" s="453" t="s">
        <v>109</v>
      </c>
      <c r="I11" s="454" t="s">
        <v>69</v>
      </c>
    </row>
    <row r="12" ht="15.75">
      <c r="B12" s="91"/>
    </row>
    <row r="13" ht="15.75">
      <c r="B13" s="91"/>
    </row>
    <row r="14" spans="2:10" ht="15.75">
      <c r="B14" s="235" t="s">
        <v>576</v>
      </c>
      <c r="D14" s="276"/>
      <c r="E14" s="235"/>
      <c r="F14" s="235"/>
      <c r="G14" s="235"/>
      <c r="H14" s="91"/>
      <c r="I14" s="91"/>
      <c r="J14" s="91"/>
    </row>
    <row r="15" spans="2:10" ht="15.75">
      <c r="B15" s="235" t="s">
        <v>577</v>
      </c>
      <c r="C15" s="235"/>
      <c r="D15" s="276"/>
      <c r="E15" s="235"/>
      <c r="F15" s="235"/>
      <c r="G15" s="235"/>
      <c r="H15" s="91"/>
      <c r="I15" s="91"/>
      <c r="J15" s="91"/>
    </row>
    <row r="16" spans="2:10" ht="15.75">
      <c r="B16" s="235" t="s">
        <v>578</v>
      </c>
      <c r="D16" s="276"/>
      <c r="E16" s="235"/>
      <c r="F16" s="235"/>
      <c r="G16" s="235"/>
      <c r="H16" s="91"/>
      <c r="I16" s="91"/>
      <c r="J16" s="91"/>
    </row>
    <row r="17" spans="2:3" ht="15.75">
      <c r="B17" s="91"/>
      <c r="C17" s="235"/>
    </row>
    <row r="18" spans="2:4" ht="15.75">
      <c r="B18" s="91" t="s">
        <v>618</v>
      </c>
      <c r="D18" s="130"/>
    </row>
    <row r="19" spans="3:4" ht="15.75">
      <c r="C19" s="242"/>
      <c r="D19" s="130"/>
    </row>
    <row r="20" spans="2:19" ht="15.75">
      <c r="B20" s="277" t="str">
        <f>'女乙賽程'!R7</f>
        <v>有輘輷</v>
      </c>
      <c r="C20" s="278" t="s">
        <v>41</v>
      </c>
      <c r="D20" s="279"/>
      <c r="E20" s="128"/>
      <c r="F20" s="128"/>
      <c r="G20" s="128"/>
      <c r="H20" s="128"/>
      <c r="I20" s="128"/>
      <c r="J20" s="128"/>
      <c r="K20" s="128"/>
      <c r="L20" s="6"/>
      <c r="M20" s="129"/>
      <c r="N20" s="130"/>
      <c r="O20" s="129"/>
      <c r="P20" s="129"/>
      <c r="Q20" s="129"/>
      <c r="R20" s="129"/>
      <c r="S20" s="129"/>
    </row>
    <row r="21" spans="2:19" ht="15.75">
      <c r="B21" s="280"/>
      <c r="C21" s="281" t="s">
        <v>233</v>
      </c>
      <c r="D21" s="240"/>
      <c r="E21" s="128"/>
      <c r="F21" s="128"/>
      <c r="G21" s="128"/>
      <c r="H21" s="128"/>
      <c r="I21" s="128"/>
      <c r="J21" s="128"/>
      <c r="K21" s="128"/>
      <c r="L21" s="131"/>
      <c r="M21" s="129"/>
      <c r="N21" s="130"/>
      <c r="O21" s="129"/>
      <c r="P21" s="129"/>
      <c r="Q21" s="129"/>
      <c r="R21" s="129"/>
      <c r="S21" s="129"/>
    </row>
    <row r="22" spans="2:19" ht="15.75">
      <c r="B22" s="282"/>
      <c r="C22" s="283" t="s">
        <v>1064</v>
      </c>
      <c r="D22" s="641" t="str">
        <f>B20</f>
        <v>有輘輷</v>
      </c>
      <c r="E22" s="284"/>
      <c r="F22" s="285"/>
      <c r="G22" s="285"/>
      <c r="H22" s="285"/>
      <c r="I22" s="285"/>
      <c r="J22" s="128"/>
      <c r="K22" s="128"/>
      <c r="M22" s="286"/>
      <c r="N22" s="132"/>
      <c r="O22" s="129"/>
      <c r="P22" s="129"/>
      <c r="Q22" s="129"/>
      <c r="R22" s="129"/>
      <c r="S22" s="129"/>
    </row>
    <row r="23" spans="2:19" ht="15.75">
      <c r="B23" s="287" t="str">
        <f>B74</f>
        <v>愛心下手</v>
      </c>
      <c r="C23" s="3" t="s">
        <v>347</v>
      </c>
      <c r="D23" s="288"/>
      <c r="E23" s="289"/>
      <c r="F23" s="11"/>
      <c r="G23" s="285"/>
      <c r="H23" s="285"/>
      <c r="I23" s="285"/>
      <c r="J23" s="128"/>
      <c r="K23" s="128"/>
      <c r="L23" s="131"/>
      <c r="M23" s="129"/>
      <c r="N23" s="130"/>
      <c r="O23" s="133"/>
      <c r="P23" s="134"/>
      <c r="Q23" s="134"/>
      <c r="R23" s="134"/>
      <c r="S23" s="134"/>
    </row>
    <row r="24" spans="2:19" ht="15.75">
      <c r="B24" s="290"/>
      <c r="C24" s="291"/>
      <c r="D24" s="281" t="s">
        <v>234</v>
      </c>
      <c r="E24" s="292"/>
      <c r="F24" s="11"/>
      <c r="G24" s="285"/>
      <c r="H24" s="285"/>
      <c r="I24" s="285"/>
      <c r="J24" s="128"/>
      <c r="K24" s="128"/>
      <c r="M24" s="129"/>
      <c r="N24" s="133"/>
      <c r="O24" s="133"/>
      <c r="P24" s="28"/>
      <c r="Q24" s="134"/>
      <c r="R24" s="134"/>
      <c r="S24" s="134"/>
    </row>
    <row r="25" spans="2:19" ht="15.75">
      <c r="B25" s="293"/>
      <c r="C25" s="240"/>
      <c r="D25" s="294" t="s">
        <v>1083</v>
      </c>
      <c r="E25" s="143"/>
      <c r="F25" s="277" t="str">
        <f>D27</f>
        <v>葵青-悟能</v>
      </c>
      <c r="G25" s="285"/>
      <c r="H25" s="285"/>
      <c r="I25" s="285"/>
      <c r="J25" s="128"/>
      <c r="K25" s="128"/>
      <c r="L25" s="135"/>
      <c r="M25" s="129"/>
      <c r="N25" s="286"/>
      <c r="O25" s="134"/>
      <c r="P25" s="136"/>
      <c r="Q25" s="134"/>
      <c r="R25" s="134"/>
      <c r="S25" s="134"/>
    </row>
    <row r="26" spans="2:19" ht="15.75">
      <c r="B26" s="287" t="str">
        <f>B73</f>
        <v>lb200plus</v>
      </c>
      <c r="C26" s="295" t="s">
        <v>348</v>
      </c>
      <c r="D26" s="296"/>
      <c r="E26" s="297"/>
      <c r="F26" s="298"/>
      <c r="G26" s="173"/>
      <c r="H26" s="285"/>
      <c r="I26" s="285"/>
      <c r="J26" s="128"/>
      <c r="K26" s="128"/>
      <c r="M26" s="129"/>
      <c r="N26" s="130"/>
      <c r="O26" s="133"/>
      <c r="P26" s="136"/>
      <c r="Q26" s="134"/>
      <c r="R26" s="134"/>
      <c r="S26" s="134"/>
    </row>
    <row r="27" spans="2:19" ht="15.75">
      <c r="B27" s="293"/>
      <c r="C27" s="281" t="s">
        <v>235</v>
      </c>
      <c r="D27" s="287" t="str">
        <f>B29</f>
        <v>葵青-悟能</v>
      </c>
      <c r="E27" s="299"/>
      <c r="F27" s="298"/>
      <c r="G27" s="173"/>
      <c r="H27" s="285"/>
      <c r="I27" s="285"/>
      <c r="J27" s="128"/>
      <c r="K27" s="128"/>
      <c r="L27" s="135"/>
      <c r="M27" s="286"/>
      <c r="N27" s="28"/>
      <c r="O27" s="300"/>
      <c r="P27" s="136"/>
      <c r="Q27" s="134"/>
      <c r="R27" s="134"/>
      <c r="S27" s="134"/>
    </row>
    <row r="28" spans="2:19" ht="15.75">
      <c r="B28" s="293"/>
      <c r="C28" s="294" t="s">
        <v>1070</v>
      </c>
      <c r="D28" s="284"/>
      <c r="E28" s="297"/>
      <c r="F28" s="298"/>
      <c r="G28" s="173"/>
      <c r="H28" s="285"/>
      <c r="I28" s="285"/>
      <c r="J28" s="128"/>
      <c r="K28" s="128"/>
      <c r="L28" s="135"/>
      <c r="M28" s="129"/>
      <c r="N28" s="133"/>
      <c r="O28" s="133"/>
      <c r="P28" s="136"/>
      <c r="Q28" s="134"/>
      <c r="R28" s="134"/>
      <c r="S28" s="134"/>
    </row>
    <row r="29" spans="2:19" ht="15.75">
      <c r="B29" s="277" t="str">
        <f>'女乙賽程'!R49</f>
        <v>葵青-悟能</v>
      </c>
      <c r="C29" s="301" t="s">
        <v>49</v>
      </c>
      <c r="D29" s="284"/>
      <c r="E29" s="302"/>
      <c r="F29" s="281" t="s">
        <v>236</v>
      </c>
      <c r="G29" s="302"/>
      <c r="H29" s="285"/>
      <c r="I29" s="285"/>
      <c r="J29" s="128"/>
      <c r="K29" s="128"/>
      <c r="L29" s="3"/>
      <c r="M29" s="129"/>
      <c r="N29" s="133"/>
      <c r="O29" s="286"/>
      <c r="P29" s="286"/>
      <c r="Q29" s="286"/>
      <c r="R29" s="134"/>
      <c r="S29" s="134"/>
    </row>
    <row r="30" spans="2:19" ht="15.75">
      <c r="B30" s="303"/>
      <c r="C30" s="291"/>
      <c r="D30" s="284"/>
      <c r="E30" s="302"/>
      <c r="F30" s="304" t="s">
        <v>1089</v>
      </c>
      <c r="G30" s="302"/>
      <c r="H30" s="285"/>
      <c r="I30" s="285"/>
      <c r="J30" s="128"/>
      <c r="K30" s="128"/>
      <c r="L30" s="135"/>
      <c r="M30" s="129"/>
      <c r="N30" s="133"/>
      <c r="O30" s="286"/>
      <c r="P30" s="286"/>
      <c r="Q30" s="286"/>
      <c r="R30" s="134"/>
      <c r="S30" s="134"/>
    </row>
    <row r="31" spans="2:19" ht="15.75">
      <c r="B31" s="293"/>
      <c r="C31" s="305"/>
      <c r="D31" s="284"/>
      <c r="E31" s="302"/>
      <c r="F31" s="294"/>
      <c r="G31" s="306"/>
      <c r="H31" s="307" t="str">
        <f>F36</f>
        <v>Infinity - Jim &amp; Mic </v>
      </c>
      <c r="I31" s="285"/>
      <c r="J31" s="128"/>
      <c r="K31" s="128"/>
      <c r="L31" s="3"/>
      <c r="M31" s="129"/>
      <c r="N31" s="133"/>
      <c r="O31" s="133"/>
      <c r="P31" s="130"/>
      <c r="Q31" s="129"/>
      <c r="R31" s="129"/>
      <c r="S31" s="129"/>
    </row>
    <row r="32" spans="2:19" ht="15.75">
      <c r="B32" s="287" t="str">
        <f>'女乙賽程'!R31</f>
        <v>QUIT</v>
      </c>
      <c r="C32" s="308" t="s">
        <v>45</v>
      </c>
      <c r="D32" s="297"/>
      <c r="E32" s="297"/>
      <c r="F32" s="309"/>
      <c r="G32" s="128"/>
      <c r="H32" s="310"/>
      <c r="I32" s="128"/>
      <c r="J32" s="128"/>
      <c r="K32" s="128"/>
      <c r="L32" s="135"/>
      <c r="M32" s="286"/>
      <c r="N32" s="28"/>
      <c r="O32" s="134"/>
      <c r="P32" s="136"/>
      <c r="Q32" s="129"/>
      <c r="R32" s="129"/>
      <c r="S32" s="129"/>
    </row>
    <row r="33" spans="2:19" ht="15.75">
      <c r="B33" s="293"/>
      <c r="C33" s="281" t="s">
        <v>237</v>
      </c>
      <c r="D33" s="311"/>
      <c r="E33" s="312"/>
      <c r="F33" s="298"/>
      <c r="H33" s="310"/>
      <c r="I33" s="128"/>
      <c r="J33" s="128"/>
      <c r="K33" s="128"/>
      <c r="L33" s="135"/>
      <c r="M33" s="286"/>
      <c r="N33" s="130"/>
      <c r="O33" s="133"/>
      <c r="P33" s="136"/>
      <c r="Q33" s="129"/>
      <c r="R33" s="130"/>
      <c r="S33" s="129"/>
    </row>
    <row r="34" spans="2:19" ht="15.75">
      <c r="B34" s="293"/>
      <c r="C34" s="294" t="s">
        <v>1069</v>
      </c>
      <c r="D34" s="287" t="str">
        <f>B35</f>
        <v>新墟</v>
      </c>
      <c r="E34" s="297"/>
      <c r="F34" s="298"/>
      <c r="G34" s="313"/>
      <c r="H34" s="314"/>
      <c r="I34" s="128"/>
      <c r="J34" s="128"/>
      <c r="K34" s="128"/>
      <c r="L34" s="3"/>
      <c r="M34" s="129"/>
      <c r="N34" s="133"/>
      <c r="O34" s="133"/>
      <c r="P34" s="136"/>
      <c r="Q34" s="136"/>
      <c r="R34" s="134"/>
      <c r="S34" s="134"/>
    </row>
    <row r="35" spans="2:19" ht="15.75">
      <c r="B35" s="287" t="str">
        <f>B76</f>
        <v>新墟</v>
      </c>
      <c r="C35" s="135" t="s">
        <v>74</v>
      </c>
      <c r="D35" s="315"/>
      <c r="E35" s="284"/>
      <c r="F35" s="298"/>
      <c r="G35" s="316"/>
      <c r="H35" s="317"/>
      <c r="I35" s="285"/>
      <c r="J35" s="128"/>
      <c r="K35" s="128"/>
      <c r="M35" s="129"/>
      <c r="N35" s="286"/>
      <c r="O35" s="133"/>
      <c r="P35" s="130"/>
      <c r="Q35" s="134"/>
      <c r="R35" s="134"/>
      <c r="S35" s="134"/>
    </row>
    <row r="36" spans="2:19" ht="15.75">
      <c r="B36" s="128"/>
      <c r="C36" s="291"/>
      <c r="D36" s="281" t="s">
        <v>238</v>
      </c>
      <c r="E36" s="318"/>
      <c r="F36" s="277" t="str">
        <f>D39</f>
        <v>Infinity - Jim &amp; Mic </v>
      </c>
      <c r="G36" s="173"/>
      <c r="H36" s="317"/>
      <c r="I36" s="285"/>
      <c r="J36" s="128"/>
      <c r="K36" s="128"/>
      <c r="L36" s="135"/>
      <c r="M36" s="129"/>
      <c r="N36" s="130"/>
      <c r="O36" s="133"/>
      <c r="P36" s="28"/>
      <c r="Q36" s="134"/>
      <c r="R36" s="134"/>
      <c r="S36" s="134"/>
    </row>
    <row r="37" spans="2:19" ht="15.75">
      <c r="B37" s="293"/>
      <c r="C37" s="240"/>
      <c r="D37" s="294" t="s">
        <v>1084</v>
      </c>
      <c r="E37" s="297"/>
      <c r="F37" s="319"/>
      <c r="G37" s="312"/>
      <c r="H37" s="317"/>
      <c r="I37" s="285"/>
      <c r="J37" s="128"/>
      <c r="K37" s="128"/>
      <c r="M37" s="129"/>
      <c r="N37" s="133"/>
      <c r="O37" s="133"/>
      <c r="P37" s="136"/>
      <c r="Q37" s="134"/>
      <c r="R37" s="134"/>
      <c r="S37" s="134"/>
    </row>
    <row r="38" spans="2:19" ht="15.75">
      <c r="B38" s="287" t="str">
        <f>B70</f>
        <v>S.Potato</v>
      </c>
      <c r="C38" s="320" t="s">
        <v>350</v>
      </c>
      <c r="D38" s="321"/>
      <c r="E38" s="297"/>
      <c r="F38" s="322"/>
      <c r="G38" s="285"/>
      <c r="H38" s="317"/>
      <c r="I38" s="285"/>
      <c r="J38" s="128"/>
      <c r="K38" s="128"/>
      <c r="L38" s="135"/>
      <c r="M38" s="286"/>
      <c r="N38" s="133"/>
      <c r="O38" s="133"/>
      <c r="P38" s="136"/>
      <c r="Q38" s="134"/>
      <c r="R38" s="134"/>
      <c r="S38" s="134"/>
    </row>
    <row r="39" spans="2:19" ht="15.75">
      <c r="B39" s="293"/>
      <c r="C39" s="281" t="s">
        <v>239</v>
      </c>
      <c r="D39" s="277" t="str">
        <f>B41</f>
        <v>Infinity - Jim &amp; Mic </v>
      </c>
      <c r="E39" s="297"/>
      <c r="F39" s="322"/>
      <c r="G39" s="312"/>
      <c r="H39" s="317"/>
      <c r="I39" s="285"/>
      <c r="J39" s="128"/>
      <c r="K39" s="128"/>
      <c r="L39" s="135"/>
      <c r="M39" s="129"/>
      <c r="N39" s="132"/>
      <c r="O39" s="133"/>
      <c r="P39" s="136"/>
      <c r="Q39" s="134"/>
      <c r="R39" s="134"/>
      <c r="S39" s="134"/>
    </row>
    <row r="40" spans="2:19" ht="15.75">
      <c r="B40" s="293"/>
      <c r="C40" s="294" t="s">
        <v>1065</v>
      </c>
      <c r="D40" s="323"/>
      <c r="E40" s="284"/>
      <c r="F40" s="322"/>
      <c r="G40" s="285"/>
      <c r="H40" s="317"/>
      <c r="I40" s="285"/>
      <c r="J40" s="128"/>
      <c r="K40" s="128"/>
      <c r="L40" s="3"/>
      <c r="M40" s="129"/>
      <c r="N40" s="286"/>
      <c r="O40" s="134"/>
      <c r="P40" s="137"/>
      <c r="Q40" s="286"/>
      <c r="R40" s="134"/>
      <c r="S40" s="286"/>
    </row>
    <row r="41" spans="2:19" ht="15.75">
      <c r="B41" s="277" t="str">
        <f>'女乙賽程'!R25</f>
        <v>Infinity - Jim &amp; Mic </v>
      </c>
      <c r="C41" s="301" t="s">
        <v>44</v>
      </c>
      <c r="D41" s="302"/>
      <c r="E41" s="312"/>
      <c r="F41" s="324"/>
      <c r="H41" s="281" t="s">
        <v>240</v>
      </c>
      <c r="I41" s="325"/>
      <c r="J41" s="277" t="str">
        <f>H31</f>
        <v>Infinity - Jim &amp; Mic </v>
      </c>
      <c r="K41" s="128"/>
      <c r="L41" s="135"/>
      <c r="M41" s="129"/>
      <c r="N41" s="133"/>
      <c r="O41" s="300"/>
      <c r="P41" s="137"/>
      <c r="Q41" s="133"/>
      <c r="R41" s="133"/>
      <c r="S41" s="133"/>
    </row>
    <row r="42" spans="2:19" ht="15.75">
      <c r="B42" s="293"/>
      <c r="C42" s="240"/>
      <c r="D42" s="297"/>
      <c r="E42" s="299"/>
      <c r="F42" s="324"/>
      <c r="H42" s="326" t="s">
        <v>140</v>
      </c>
      <c r="I42" s="327"/>
      <c r="J42" s="128"/>
      <c r="K42" s="128"/>
      <c r="L42" s="3"/>
      <c r="M42" s="129"/>
      <c r="N42" s="130"/>
      <c r="O42" s="129"/>
      <c r="P42" s="130"/>
      <c r="Q42" s="129"/>
      <c r="R42" s="134"/>
      <c r="S42" s="129"/>
    </row>
    <row r="43" spans="2:19" ht="15.75">
      <c r="B43" s="293"/>
      <c r="C43" s="240"/>
      <c r="D43" s="297"/>
      <c r="E43" s="299"/>
      <c r="F43" s="328"/>
      <c r="G43" s="283"/>
      <c r="H43" s="642" t="s">
        <v>1093</v>
      </c>
      <c r="I43" s="283"/>
      <c r="J43" s="144"/>
      <c r="K43" s="128"/>
      <c r="L43" s="135"/>
      <c r="M43" s="286"/>
      <c r="N43" s="130"/>
      <c r="O43" s="129"/>
      <c r="P43" s="130"/>
      <c r="Q43" s="134"/>
      <c r="R43" s="134"/>
      <c r="S43" s="134"/>
    </row>
    <row r="44" spans="2:19" ht="15.75">
      <c r="B44" s="277" t="str">
        <f>'女乙賽程'!R19</f>
        <v>KwaiTsing AsKa</v>
      </c>
      <c r="C44" s="278" t="s">
        <v>43</v>
      </c>
      <c r="D44" s="279"/>
      <c r="E44" s="128"/>
      <c r="F44" s="280"/>
      <c r="G44" s="128"/>
      <c r="H44" s="317"/>
      <c r="I44" s="128"/>
      <c r="J44" s="144"/>
      <c r="K44" s="128"/>
      <c r="L44" s="135"/>
      <c r="M44" s="286"/>
      <c r="N44" s="133"/>
      <c r="O44" s="133"/>
      <c r="P44" s="136"/>
      <c r="Q44" s="134"/>
      <c r="R44" s="134"/>
      <c r="S44" s="134"/>
    </row>
    <row r="45" spans="2:19" ht="15.75">
      <c r="B45" s="293"/>
      <c r="C45" s="281" t="s">
        <v>241</v>
      </c>
      <c r="D45" s="329"/>
      <c r="E45" s="128"/>
      <c r="F45" s="280"/>
      <c r="G45" s="285"/>
      <c r="H45" s="317"/>
      <c r="I45" s="285"/>
      <c r="J45" s="128"/>
      <c r="K45" s="128"/>
      <c r="L45" s="3"/>
      <c r="M45" s="129"/>
      <c r="N45" s="133"/>
      <c r="O45" s="133"/>
      <c r="P45" s="28"/>
      <c r="Q45" s="134"/>
      <c r="R45" s="134"/>
      <c r="S45" s="134"/>
    </row>
    <row r="46" spans="2:19" ht="15.75">
      <c r="B46" s="293"/>
      <c r="C46" s="294" t="s">
        <v>1063</v>
      </c>
      <c r="D46" s="277" t="str">
        <f>B44</f>
        <v>KwaiTsing AsKa</v>
      </c>
      <c r="E46" s="284"/>
      <c r="F46" s="330"/>
      <c r="G46" s="312"/>
      <c r="H46" s="317"/>
      <c r="I46" s="285"/>
      <c r="J46" s="128"/>
      <c r="K46" s="128"/>
      <c r="M46" s="129"/>
      <c r="N46" s="286"/>
      <c r="O46" s="134"/>
      <c r="P46" s="136"/>
      <c r="Q46" s="134"/>
      <c r="R46" s="134"/>
      <c r="S46" s="134"/>
    </row>
    <row r="47" spans="2:19" ht="15.75">
      <c r="B47" s="287" t="str">
        <f>B77</f>
        <v>養身</v>
      </c>
      <c r="C47" s="135" t="s">
        <v>344</v>
      </c>
      <c r="D47" s="331"/>
      <c r="E47" s="332"/>
      <c r="G47" s="312"/>
      <c r="H47" s="317"/>
      <c r="I47" s="285"/>
      <c r="J47" s="128"/>
      <c r="K47" s="128"/>
      <c r="L47" s="138"/>
      <c r="M47" s="129"/>
      <c r="N47" s="130"/>
      <c r="O47" s="133"/>
      <c r="P47" s="136"/>
      <c r="Q47" s="134"/>
      <c r="R47" s="134"/>
      <c r="S47" s="134"/>
    </row>
    <row r="48" spans="2:19" ht="15.75">
      <c r="B48" s="293"/>
      <c r="C48" s="291"/>
      <c r="D48" s="281" t="s">
        <v>242</v>
      </c>
      <c r="E48" s="312"/>
      <c r="F48" s="277" t="str">
        <f>D46</f>
        <v>KwaiTsing AsKa</v>
      </c>
      <c r="G48" s="312"/>
      <c r="H48" s="317"/>
      <c r="I48" s="285"/>
      <c r="J48" s="128"/>
      <c r="K48" s="128"/>
      <c r="M48" s="286"/>
      <c r="N48" s="28"/>
      <c r="O48" s="300"/>
      <c r="P48" s="136"/>
      <c r="Q48" s="133"/>
      <c r="R48" s="134"/>
      <c r="S48" s="134"/>
    </row>
    <row r="49" spans="2:19" ht="15.75">
      <c r="B49" s="293"/>
      <c r="C49" s="333"/>
      <c r="D49" s="294" t="s">
        <v>1085</v>
      </c>
      <c r="E49" s="312"/>
      <c r="F49" s="334"/>
      <c r="G49" s="312"/>
      <c r="H49" s="317"/>
      <c r="I49" s="285"/>
      <c r="J49" s="128"/>
      <c r="K49" s="128"/>
      <c r="M49" s="286"/>
      <c r="N49" s="28"/>
      <c r="O49" s="300"/>
      <c r="P49" s="136"/>
      <c r="Q49" s="133"/>
      <c r="R49" s="134"/>
      <c r="S49" s="134"/>
    </row>
    <row r="50" spans="2:19" ht="15.75">
      <c r="B50" s="293"/>
      <c r="C50" s="333"/>
      <c r="D50" s="294"/>
      <c r="E50" s="312"/>
      <c r="F50" s="298"/>
      <c r="G50" s="312"/>
      <c r="H50" s="317"/>
      <c r="I50" s="285"/>
      <c r="J50" s="128"/>
      <c r="K50" s="128"/>
      <c r="L50" s="135"/>
      <c r="M50" s="286"/>
      <c r="N50" s="133"/>
      <c r="O50" s="133"/>
      <c r="P50" s="136"/>
      <c r="Q50" s="129"/>
      <c r="R50" s="134"/>
      <c r="S50" s="134"/>
    </row>
    <row r="51" spans="2:19" ht="15.75">
      <c r="B51" s="287" t="str">
        <f>B71</f>
        <v>I2</v>
      </c>
      <c r="C51" s="335" t="s">
        <v>349</v>
      </c>
      <c r="D51" s="296"/>
      <c r="E51" s="297"/>
      <c r="F51" s="298"/>
      <c r="G51" s="312"/>
      <c r="H51" s="317"/>
      <c r="I51" s="285"/>
      <c r="J51" s="128"/>
      <c r="K51" s="128"/>
      <c r="L51" s="3"/>
      <c r="M51" s="129"/>
      <c r="N51" s="133"/>
      <c r="O51" s="286"/>
      <c r="P51" s="286"/>
      <c r="Q51" s="133"/>
      <c r="R51" s="134"/>
      <c r="S51" s="134"/>
    </row>
    <row r="52" spans="2:19" ht="15.75">
      <c r="B52" s="293"/>
      <c r="C52" s="281" t="s">
        <v>243</v>
      </c>
      <c r="D52" s="287" t="str">
        <f>B54</f>
        <v>葵青-啫喱冰冰</v>
      </c>
      <c r="E52" s="299"/>
      <c r="F52" s="298"/>
      <c r="G52" s="318"/>
      <c r="H52" s="277" t="str">
        <f>F48</f>
        <v>KwaiTsing AsKa</v>
      </c>
      <c r="I52" s="285"/>
      <c r="J52" s="128"/>
      <c r="K52" s="128"/>
      <c r="L52" s="135"/>
      <c r="M52" s="129"/>
      <c r="N52" s="133"/>
      <c r="O52" s="133"/>
      <c r="P52" s="130"/>
      <c r="Q52" s="129"/>
      <c r="R52" s="129"/>
      <c r="S52" s="134"/>
    </row>
    <row r="53" spans="2:19" ht="15.75">
      <c r="B53" s="293"/>
      <c r="C53" s="294" t="s">
        <v>1066</v>
      </c>
      <c r="D53" s="284"/>
      <c r="E53" s="297"/>
      <c r="F53" s="298"/>
      <c r="G53" s="128"/>
      <c r="I53" s="285"/>
      <c r="J53" s="128"/>
      <c r="K53" s="128"/>
      <c r="L53" s="139"/>
      <c r="M53" s="129"/>
      <c r="N53" s="133"/>
      <c r="O53" s="133"/>
      <c r="P53" s="136"/>
      <c r="Q53" s="129"/>
      <c r="R53" s="129"/>
      <c r="S53" s="134"/>
    </row>
    <row r="54" spans="2:19" ht="15.75">
      <c r="B54" s="277" t="str">
        <f>'女乙賽程'!R37</f>
        <v>葵青-啫喱冰冰</v>
      </c>
      <c r="C54" s="301" t="s">
        <v>47</v>
      </c>
      <c r="D54" s="284"/>
      <c r="E54" s="302"/>
      <c r="F54" s="281" t="s">
        <v>244</v>
      </c>
      <c r="G54" s="284"/>
      <c r="H54" s="285"/>
      <c r="I54" s="285"/>
      <c r="J54" s="128"/>
      <c r="K54" s="128"/>
      <c r="M54" s="140"/>
      <c r="N54" s="286"/>
      <c r="O54" s="134"/>
      <c r="P54" s="136"/>
      <c r="Q54" s="129"/>
      <c r="R54" s="129"/>
      <c r="S54" s="134"/>
    </row>
    <row r="55" spans="2:19" ht="15.75">
      <c r="B55" s="293"/>
      <c r="C55" s="240"/>
      <c r="D55" s="297"/>
      <c r="E55" s="297"/>
      <c r="F55" s="294" t="s">
        <v>1088</v>
      </c>
      <c r="G55" s="128"/>
      <c r="H55" s="128"/>
      <c r="I55" s="285"/>
      <c r="J55" s="128"/>
      <c r="K55" s="128"/>
      <c r="L55" s="135"/>
      <c r="M55" s="286"/>
      <c r="N55" s="141"/>
      <c r="O55" s="133"/>
      <c r="P55" s="136"/>
      <c r="Q55" s="129"/>
      <c r="R55" s="129"/>
      <c r="S55" s="134"/>
    </row>
    <row r="56" spans="2:19" ht="15.75">
      <c r="B56" s="336"/>
      <c r="C56" s="305"/>
      <c r="D56" s="297"/>
      <c r="E56" s="297"/>
      <c r="F56" s="298"/>
      <c r="G56" s="128"/>
      <c r="H56" s="128"/>
      <c r="I56" s="285"/>
      <c r="J56" s="128"/>
      <c r="K56" s="128"/>
      <c r="L56" s="139"/>
      <c r="M56" s="286"/>
      <c r="N56" s="142"/>
      <c r="O56" s="133"/>
      <c r="P56" s="136"/>
      <c r="Q56" s="129"/>
      <c r="R56" s="129"/>
      <c r="S56" s="129"/>
    </row>
    <row r="57" spans="2:19" ht="15.75">
      <c r="B57" s="287" t="str">
        <f>B75</f>
        <v>ABMM</v>
      </c>
      <c r="C57" s="3" t="s">
        <v>446</v>
      </c>
      <c r="D57" s="337"/>
      <c r="E57" s="312"/>
      <c r="F57" s="298"/>
      <c r="G57" s="128"/>
      <c r="H57" s="128"/>
      <c r="I57" s="285"/>
      <c r="J57" s="128"/>
      <c r="K57" s="128"/>
      <c r="L57" s="3"/>
      <c r="M57" s="129"/>
      <c r="N57" s="286"/>
      <c r="O57" s="133"/>
      <c r="P57" s="130"/>
      <c r="Q57" s="134"/>
      <c r="R57" s="129"/>
      <c r="S57" s="129"/>
    </row>
    <row r="58" spans="2:19" ht="15.75">
      <c r="B58" s="293"/>
      <c r="C58" s="281" t="s">
        <v>245</v>
      </c>
      <c r="D58" s="338"/>
      <c r="E58" s="339"/>
      <c r="F58" s="298"/>
      <c r="G58" s="128"/>
      <c r="H58" s="156"/>
      <c r="I58" s="340"/>
      <c r="J58" s="128"/>
      <c r="K58" s="128"/>
      <c r="L58" s="135"/>
      <c r="M58" s="129"/>
      <c r="N58" s="133"/>
      <c r="O58" s="133"/>
      <c r="P58" s="28"/>
      <c r="Q58" s="341"/>
      <c r="R58" s="341"/>
      <c r="S58" s="134"/>
    </row>
    <row r="59" spans="2:19" ht="15.75">
      <c r="B59" s="336"/>
      <c r="C59" s="642" t="s">
        <v>1071</v>
      </c>
      <c r="D59" s="277" t="str">
        <f>B57</f>
        <v>ABMM</v>
      </c>
      <c r="E59" s="284"/>
      <c r="F59" s="298"/>
      <c r="G59" s="128"/>
      <c r="H59" s="277" t="str">
        <f>F25</f>
        <v>葵青-悟能</v>
      </c>
      <c r="I59" s="171"/>
      <c r="J59" s="128"/>
      <c r="K59" s="128"/>
      <c r="L59" s="3"/>
      <c r="M59" s="129"/>
      <c r="N59" s="130"/>
      <c r="O59" s="133"/>
      <c r="P59" s="134"/>
      <c r="Q59" s="341"/>
      <c r="R59" s="341"/>
      <c r="S59" s="134"/>
    </row>
    <row r="60" spans="2:19" ht="15.75">
      <c r="B60" s="277" t="str">
        <f>'女乙賽程'!R43</f>
        <v>PurpleBlu</v>
      </c>
      <c r="C60" s="301" t="s">
        <v>48</v>
      </c>
      <c r="D60" s="281"/>
      <c r="F60" s="342"/>
      <c r="G60" s="285"/>
      <c r="H60" s="128"/>
      <c r="I60" s="171"/>
      <c r="J60" s="128"/>
      <c r="K60" s="128"/>
      <c r="M60" s="286"/>
      <c r="N60" s="28"/>
      <c r="O60" s="133"/>
      <c r="P60" s="134"/>
      <c r="Q60" s="341"/>
      <c r="R60" s="341"/>
      <c r="S60" s="134"/>
    </row>
    <row r="61" spans="2:19" ht="15.75">
      <c r="B61" s="293"/>
      <c r="C61" s="240"/>
      <c r="D61" s="281" t="s">
        <v>246</v>
      </c>
      <c r="E61" s="318"/>
      <c r="F61" s="277" t="str">
        <f>B67</f>
        <v>The Gale</v>
      </c>
      <c r="G61" s="172"/>
      <c r="H61" s="172"/>
      <c r="I61" s="317"/>
      <c r="J61" s="128"/>
      <c r="K61" s="128"/>
      <c r="L61" s="135"/>
      <c r="M61" s="286"/>
      <c r="N61" s="286"/>
      <c r="O61" s="133"/>
      <c r="P61" s="134"/>
      <c r="Q61" s="341"/>
      <c r="R61" s="341"/>
      <c r="S61" s="134"/>
    </row>
    <row r="62" spans="2:19" ht="15.75">
      <c r="B62" s="293"/>
      <c r="C62" s="240"/>
      <c r="D62" s="294" t="s">
        <v>1068</v>
      </c>
      <c r="E62" s="297"/>
      <c r="F62" s="319"/>
      <c r="G62" s="172"/>
      <c r="H62" s="172"/>
      <c r="I62" s="317"/>
      <c r="J62" s="128"/>
      <c r="K62" s="128"/>
      <c r="L62" s="135"/>
      <c r="M62" s="286"/>
      <c r="N62" s="286"/>
      <c r="O62" s="133"/>
      <c r="P62" s="134"/>
      <c r="Q62" s="341"/>
      <c r="R62" s="341"/>
      <c r="S62" s="134"/>
    </row>
    <row r="63" spans="2:19" ht="15.75">
      <c r="B63" s="303"/>
      <c r="C63" s="305"/>
      <c r="D63" s="309"/>
      <c r="E63" s="297"/>
      <c r="F63" s="285"/>
      <c r="G63" s="172"/>
      <c r="H63" s="172"/>
      <c r="I63" s="281" t="s">
        <v>247</v>
      </c>
      <c r="J63" s="277" t="str">
        <f>H59</f>
        <v>葵青-悟能</v>
      </c>
      <c r="K63" s="143"/>
      <c r="L63" s="3"/>
      <c r="M63" s="129"/>
      <c r="N63" s="130"/>
      <c r="O63" s="134"/>
      <c r="P63" s="134"/>
      <c r="Q63" s="341"/>
      <c r="R63" s="341"/>
      <c r="S63" s="134"/>
    </row>
    <row r="64" spans="2:19" ht="15.75">
      <c r="B64" s="287" t="str">
        <f>B72</f>
        <v>SURVIVOR</v>
      </c>
      <c r="C64" s="343" t="s">
        <v>1047</v>
      </c>
      <c r="D64" s="90"/>
      <c r="E64" s="289"/>
      <c r="F64" s="285"/>
      <c r="G64" s="172"/>
      <c r="H64" s="172"/>
      <c r="I64" s="344" t="s">
        <v>143</v>
      </c>
      <c r="J64" s="345"/>
      <c r="K64" s="144"/>
      <c r="L64" s="135"/>
      <c r="M64" s="129"/>
      <c r="N64" s="130"/>
      <c r="O64" s="129"/>
      <c r="P64" s="130"/>
      <c r="Q64" s="341"/>
      <c r="R64" s="341"/>
      <c r="S64" s="134"/>
    </row>
    <row r="65" spans="2:11" ht="15.75">
      <c r="B65" s="293"/>
      <c r="C65" s="281" t="s">
        <v>248</v>
      </c>
      <c r="D65" s="287" t="str">
        <f>B67</f>
        <v>The Gale</v>
      </c>
      <c r="E65" s="284"/>
      <c r="F65" s="285"/>
      <c r="G65" s="172"/>
      <c r="H65" s="172"/>
      <c r="I65" s="283" t="s">
        <v>1091</v>
      </c>
      <c r="J65" s="143"/>
      <c r="K65" s="128"/>
    </row>
    <row r="66" spans="2:11" ht="15.75">
      <c r="B66" s="303"/>
      <c r="C66" s="294" t="s">
        <v>1067</v>
      </c>
      <c r="D66" s="279"/>
      <c r="E66" s="312"/>
      <c r="F66" s="312"/>
      <c r="G66" s="172"/>
      <c r="H66" s="172"/>
      <c r="I66" s="317"/>
      <c r="J66" s="128"/>
      <c r="K66" s="128"/>
    </row>
    <row r="67" spans="2:11" ht="15.75">
      <c r="B67" s="287" t="str">
        <f>'女乙賽程'!R13</f>
        <v>The Gale</v>
      </c>
      <c r="C67" s="301" t="s">
        <v>42</v>
      </c>
      <c r="D67" s="279"/>
      <c r="E67" s="128"/>
      <c r="F67" s="280"/>
      <c r="G67" s="172"/>
      <c r="H67" s="277" t="str">
        <f>F61</f>
        <v>The Gale</v>
      </c>
      <c r="I67" s="346"/>
      <c r="J67" s="128"/>
      <c r="K67" s="128"/>
    </row>
    <row r="68" spans="2:11" ht="15.75">
      <c r="B68" s="239"/>
      <c r="C68" s="240"/>
      <c r="D68" s="144"/>
      <c r="E68" s="128"/>
      <c r="F68" s="128"/>
      <c r="G68" s="172"/>
      <c r="H68" s="285"/>
      <c r="I68" s="128"/>
      <c r="J68" s="128"/>
      <c r="K68" s="128"/>
    </row>
    <row r="69" spans="2:11" ht="15.75">
      <c r="B69" s="128"/>
      <c r="C69" s="128"/>
      <c r="D69" s="144"/>
      <c r="E69" s="128"/>
      <c r="F69" s="128"/>
      <c r="G69" s="128"/>
      <c r="H69" s="128"/>
      <c r="I69" s="128"/>
      <c r="J69" s="128"/>
      <c r="K69" s="128"/>
    </row>
    <row r="70" spans="2:9" ht="15.75">
      <c r="B70" s="241" t="str">
        <f>'女乙賽程'!R8</f>
        <v>S.Potato</v>
      </c>
      <c r="C70" s="242" t="s">
        <v>56</v>
      </c>
      <c r="G70" s="347" t="s">
        <v>22</v>
      </c>
      <c r="H70" s="266" t="s">
        <v>29</v>
      </c>
      <c r="I70" s="243" t="str">
        <f>J41</f>
        <v>Infinity - Jim &amp; Mic </v>
      </c>
    </row>
    <row r="71" spans="2:9" ht="15.75">
      <c r="B71" s="241" t="str">
        <f>'女乙賽程'!R14</f>
        <v>I2</v>
      </c>
      <c r="C71" s="242" t="s">
        <v>55</v>
      </c>
      <c r="G71" s="347" t="s">
        <v>25</v>
      </c>
      <c r="H71" s="266" t="s">
        <v>32</v>
      </c>
      <c r="I71" s="243" t="str">
        <f>H52</f>
        <v>KwaiTsing AsKa</v>
      </c>
    </row>
    <row r="72" spans="2:9" ht="15.75">
      <c r="B72" s="241" t="str">
        <f>'女乙賽程'!R20</f>
        <v>SURVIVOR</v>
      </c>
      <c r="C72" s="242" t="s">
        <v>54</v>
      </c>
      <c r="G72" s="347" t="s">
        <v>28</v>
      </c>
      <c r="H72" s="266" t="s">
        <v>35</v>
      </c>
      <c r="I72" s="243" t="str">
        <f>J63</f>
        <v>葵青-悟能</v>
      </c>
    </row>
    <row r="73" spans="2:12" ht="15.75">
      <c r="B73" s="241" t="str">
        <f>'女乙賽程'!R26</f>
        <v>lb200plus</v>
      </c>
      <c r="C73" s="242" t="s">
        <v>53</v>
      </c>
      <c r="G73" s="347" t="s">
        <v>31</v>
      </c>
      <c r="H73" s="266" t="s">
        <v>39</v>
      </c>
      <c r="I73" s="243" t="str">
        <f>H67</f>
        <v>The Gale</v>
      </c>
      <c r="K73" s="347"/>
      <c r="L73" s="266"/>
    </row>
    <row r="74" spans="2:9" ht="15.75">
      <c r="B74" s="241" t="str">
        <f>'女乙賽程'!R32</f>
        <v>愛心下手</v>
      </c>
      <c r="C74" s="242" t="s">
        <v>52</v>
      </c>
      <c r="G74" s="347" t="s">
        <v>34</v>
      </c>
      <c r="H74" s="266" t="s">
        <v>46</v>
      </c>
      <c r="I74" s="151" t="str">
        <f>D22</f>
        <v>有輘輷</v>
      </c>
    </row>
    <row r="75" spans="2:9" ht="15.75">
      <c r="B75" s="241" t="str">
        <f>'女乙賽程'!R38</f>
        <v>ABMM</v>
      </c>
      <c r="C75" s="242" t="s">
        <v>73</v>
      </c>
      <c r="I75" s="151" t="str">
        <f>D34</f>
        <v>新墟</v>
      </c>
    </row>
    <row r="76" spans="2:9" ht="15.75">
      <c r="B76" s="241" t="str">
        <f>'女乙賽程'!R44</f>
        <v>新墟</v>
      </c>
      <c r="C76" s="242" t="s">
        <v>74</v>
      </c>
      <c r="I76" s="151" t="str">
        <f>D52</f>
        <v>葵青-啫喱冰冰</v>
      </c>
    </row>
    <row r="77" spans="2:9" ht="15.75">
      <c r="B77" s="241" t="str">
        <f>'女乙賽程'!R50</f>
        <v>養身</v>
      </c>
      <c r="C77" s="242" t="s">
        <v>75</v>
      </c>
      <c r="I77" s="151" t="str">
        <f>D59</f>
        <v>ABMM</v>
      </c>
    </row>
    <row r="78" spans="7:9" ht="15.75">
      <c r="G78" s="347" t="s">
        <v>50</v>
      </c>
      <c r="H78" s="266" t="s">
        <v>51</v>
      </c>
      <c r="I78" s="151" t="str">
        <f>B23</f>
        <v>愛心下手</v>
      </c>
    </row>
    <row r="79" ht="15.75">
      <c r="I79" s="151" t="str">
        <f>B26</f>
        <v>lb200plus</v>
      </c>
    </row>
    <row r="80" spans="4:9" ht="15.75">
      <c r="D80" s="90"/>
      <c r="I80" s="151" t="str">
        <f>B32</f>
        <v>QUIT</v>
      </c>
    </row>
    <row r="81" spans="4:9" ht="15.75">
      <c r="D81" s="90"/>
      <c r="I81" s="151" t="str">
        <f>B38</f>
        <v>S.Potato</v>
      </c>
    </row>
    <row r="82" spans="4:9" ht="15.75">
      <c r="D82" s="90"/>
      <c r="I82" s="151" t="str">
        <f>B47</f>
        <v>養身</v>
      </c>
    </row>
    <row r="83" spans="4:9" ht="15.75">
      <c r="D83" s="90"/>
      <c r="I83" s="151" t="str">
        <f>B51</f>
        <v>I2</v>
      </c>
    </row>
    <row r="84" spans="4:9" ht="15.75">
      <c r="D84" s="90"/>
      <c r="I84" s="151" t="str">
        <f>B60</f>
        <v>PurpleBlu</v>
      </c>
    </row>
    <row r="85" spans="4:9" ht="15.75">
      <c r="D85" s="90"/>
      <c r="I85" s="151" t="str">
        <f>B64</f>
        <v>SURVIVOR</v>
      </c>
    </row>
    <row r="86" ht="15.75">
      <c r="D86" s="90"/>
    </row>
    <row r="87" ht="15.75">
      <c r="D87" s="90"/>
    </row>
    <row r="88" ht="15.75">
      <c r="D88" s="90"/>
    </row>
    <row r="89" ht="15.75">
      <c r="D89" s="90"/>
    </row>
    <row r="90" ht="15.75">
      <c r="D90" s="90"/>
    </row>
    <row r="91" ht="15.75">
      <c r="D91" s="90"/>
    </row>
    <row r="92" ht="15.75">
      <c r="D92" s="90"/>
    </row>
    <row r="93" ht="15.75">
      <c r="D93" s="90"/>
    </row>
    <row r="94" ht="15.75">
      <c r="D94" s="90"/>
    </row>
    <row r="95" ht="15.75">
      <c r="D95" s="90"/>
    </row>
    <row r="96" ht="15.75">
      <c r="D96" s="90"/>
    </row>
    <row r="97" ht="15.75">
      <c r="D97" s="90"/>
    </row>
    <row r="98" ht="15.75">
      <c r="D98" s="90"/>
    </row>
    <row r="99" ht="15.75">
      <c r="D99" s="90"/>
    </row>
    <row r="100" ht="15.75">
      <c r="D100" s="90"/>
    </row>
    <row r="101" ht="15.75">
      <c r="D101" s="90"/>
    </row>
    <row r="102" spans="4:10" ht="15.75">
      <c r="D102" s="90"/>
      <c r="J102" s="129"/>
    </row>
    <row r="103" ht="15.75">
      <c r="D103" s="90"/>
    </row>
    <row r="104" ht="15.75">
      <c r="D104" s="90"/>
    </row>
    <row r="105" ht="15.75">
      <c r="D105" s="90"/>
    </row>
    <row r="106" ht="15.75">
      <c r="D106" s="90"/>
    </row>
    <row r="107" ht="15.75">
      <c r="D107" s="90"/>
    </row>
    <row r="108" ht="15.75">
      <c r="D108" s="90"/>
    </row>
    <row r="109" ht="15.75">
      <c r="D109" s="90"/>
    </row>
    <row r="110" ht="15.75">
      <c r="D110" s="90"/>
    </row>
    <row r="111" ht="15.75">
      <c r="D111" s="90"/>
    </row>
    <row r="112" ht="15.75">
      <c r="D112" s="90"/>
    </row>
    <row r="113" ht="15.75">
      <c r="D113" s="90"/>
    </row>
    <row r="114" ht="15.75">
      <c r="D114" s="90"/>
    </row>
    <row r="115" ht="15.75">
      <c r="D115" s="90"/>
    </row>
    <row r="116" ht="15.75">
      <c r="D116" s="90"/>
    </row>
    <row r="117" ht="15.75">
      <c r="D117" s="90"/>
    </row>
    <row r="118" ht="15.75">
      <c r="D118" s="90"/>
    </row>
    <row r="119" ht="15.75">
      <c r="D119" s="90"/>
    </row>
    <row r="120" ht="15.75">
      <c r="D120" s="90"/>
    </row>
    <row r="121" ht="15.75">
      <c r="D121" s="90"/>
    </row>
    <row r="122" spans="4:12" ht="15.75">
      <c r="D122" s="90"/>
      <c r="K122" s="347" t="s">
        <v>22</v>
      </c>
      <c r="L122" s="266" t="s">
        <v>29</v>
      </c>
    </row>
    <row r="123" spans="2:12" ht="15.75">
      <c r="B123" s="135"/>
      <c r="G123" s="347"/>
      <c r="H123" s="266"/>
      <c r="K123" s="347" t="s">
        <v>25</v>
      </c>
      <c r="L123" s="266" t="s">
        <v>32</v>
      </c>
    </row>
    <row r="124" spans="11:12" ht="15.75">
      <c r="K124" s="347" t="s">
        <v>28</v>
      </c>
      <c r="L124" s="266" t="s">
        <v>35</v>
      </c>
    </row>
    <row r="125" spans="11:12" ht="15.75">
      <c r="K125" s="347" t="s">
        <v>31</v>
      </c>
      <c r="L125" s="266" t="s">
        <v>39</v>
      </c>
    </row>
    <row r="126" spans="11:12" ht="15.75">
      <c r="K126" s="347" t="s">
        <v>34</v>
      </c>
      <c r="L126" s="266" t="s">
        <v>46</v>
      </c>
    </row>
    <row r="127" spans="11:12" ht="15.75">
      <c r="K127" s="347" t="s">
        <v>50</v>
      </c>
      <c r="L127" s="266" t="s">
        <v>51</v>
      </c>
    </row>
    <row r="128" spans="11:12" ht="15.75">
      <c r="K128" s="347"/>
      <c r="L128" s="266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300" verticalDpi="3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8.875" style="6" customWidth="1"/>
    <col min="2" max="5" width="10.75390625" style="6" customWidth="1"/>
    <col min="6" max="6" width="4.75390625" style="6" customWidth="1"/>
    <col min="7" max="7" width="10.75390625" style="6" customWidth="1"/>
    <col min="8" max="8" width="30.75390625" style="6" customWidth="1"/>
    <col min="9" max="9" width="4.75390625" style="6" customWidth="1"/>
    <col min="10" max="10" width="30.75390625" style="6" customWidth="1"/>
    <col min="11" max="14" width="8.75390625" style="8" customWidth="1"/>
    <col min="15" max="15" width="27.875" style="6" customWidth="1"/>
    <col min="16" max="16" width="3.75390625" style="6" customWidth="1"/>
    <col min="17" max="17" width="8.625" style="6" customWidth="1"/>
    <col min="18" max="18" width="30.75390625" style="6" customWidth="1"/>
    <col min="19" max="21" width="9.00390625" style="6" customWidth="1"/>
    <col min="22" max="22" width="9.00390625" style="9" customWidth="1"/>
    <col min="23" max="252" width="9.00390625" style="6" customWidth="1"/>
    <col min="253" max="16384" width="9.00390625" style="10" customWidth="1"/>
  </cols>
  <sheetData>
    <row r="1" spans="2:8" ht="15.75">
      <c r="B1" s="269" t="s">
        <v>249</v>
      </c>
      <c r="C1" s="270"/>
      <c r="D1" s="270"/>
      <c r="E1" s="7"/>
      <c r="G1" s="8"/>
      <c r="H1" s="271"/>
    </row>
    <row r="2" spans="2:8" ht="16.5">
      <c r="B2" s="271" t="s">
        <v>575</v>
      </c>
      <c r="C2" s="270"/>
      <c r="D2" s="270"/>
      <c r="E2" s="7"/>
      <c r="G2" s="8"/>
      <c r="H2" s="271"/>
    </row>
    <row r="3" spans="2:14" ht="15.75">
      <c r="B3" s="11"/>
      <c r="D3" s="11"/>
      <c r="E3" s="12"/>
      <c r="F3" s="12"/>
      <c r="G3" s="13"/>
      <c r="H3" s="678" t="s">
        <v>144</v>
      </c>
      <c r="I3" s="678"/>
      <c r="J3" s="678"/>
      <c r="K3" s="8" t="s">
        <v>145</v>
      </c>
      <c r="L3" s="8" t="s">
        <v>146</v>
      </c>
      <c r="M3" s="8" t="s">
        <v>146</v>
      </c>
      <c r="N3" s="8" t="s">
        <v>145</v>
      </c>
    </row>
    <row r="4" spans="1:14" ht="15.75">
      <c r="A4" s="18"/>
      <c r="B4" s="14" t="s">
        <v>147</v>
      </c>
      <c r="C4" s="14" t="s">
        <v>148</v>
      </c>
      <c r="D4" s="15" t="s">
        <v>149</v>
      </c>
      <c r="E4" s="14"/>
      <c r="F4" s="14" t="s">
        <v>150</v>
      </c>
      <c r="G4" s="14"/>
      <c r="H4" s="16" t="s">
        <v>151</v>
      </c>
      <c r="I4" s="478"/>
      <c r="J4" s="473" t="s">
        <v>152</v>
      </c>
      <c r="K4" s="14"/>
      <c r="L4" s="14"/>
      <c r="M4" s="14"/>
      <c r="N4" s="14"/>
    </row>
    <row r="5" spans="1:14" ht="16.5" customHeight="1">
      <c r="A5" s="18"/>
      <c r="B5" s="186" t="s">
        <v>153</v>
      </c>
      <c r="C5" s="493" t="s">
        <v>154</v>
      </c>
      <c r="D5" s="494" t="s">
        <v>147</v>
      </c>
      <c r="E5" s="493"/>
      <c r="F5" s="493" t="s">
        <v>144</v>
      </c>
      <c r="G5" s="493"/>
      <c r="H5" s="19" t="s">
        <v>15</v>
      </c>
      <c r="I5" s="12"/>
      <c r="J5" s="12" t="s">
        <v>15</v>
      </c>
      <c r="K5" s="14"/>
      <c r="L5" s="14"/>
      <c r="M5" s="14"/>
      <c r="N5" s="14"/>
    </row>
    <row r="6" spans="1:22" ht="15.75">
      <c r="A6" s="83"/>
      <c r="B6" s="506">
        <v>1</v>
      </c>
      <c r="C6" s="507" t="s">
        <v>125</v>
      </c>
      <c r="D6" s="508">
        <v>1</v>
      </c>
      <c r="E6" s="509" t="s">
        <v>41</v>
      </c>
      <c r="F6" s="510" t="s">
        <v>158</v>
      </c>
      <c r="G6" s="511" t="s">
        <v>215</v>
      </c>
      <c r="H6" s="512" t="str">
        <f>VLOOKUP(E6,WD!$C$6:$K$53,3,FALSE)</f>
        <v>有輘輷</v>
      </c>
      <c r="I6" s="585" t="s">
        <v>158</v>
      </c>
      <c r="J6" s="513" t="str">
        <f>VLOOKUP(G6,WD!$C$6:$K$53,3,FALSE)</f>
        <v>BYE</v>
      </c>
      <c r="K6" s="519" t="s">
        <v>623</v>
      </c>
      <c r="L6" s="520" t="s">
        <v>623</v>
      </c>
      <c r="M6" s="520" t="s">
        <v>623</v>
      </c>
      <c r="N6" s="520" t="s">
        <v>623</v>
      </c>
      <c r="P6" s="20" t="s">
        <v>125</v>
      </c>
      <c r="Q6" s="9" t="s">
        <v>155</v>
      </c>
      <c r="R6" s="7" t="s">
        <v>14</v>
      </c>
      <c r="S6" s="7" t="s">
        <v>156</v>
      </c>
      <c r="T6" s="7" t="s">
        <v>740</v>
      </c>
      <c r="U6" s="7" t="s">
        <v>157</v>
      </c>
      <c r="V6" s="7" t="s">
        <v>20</v>
      </c>
    </row>
    <row r="7" spans="1:22" ht="15.75">
      <c r="A7" s="83"/>
      <c r="B7" s="27">
        <v>2</v>
      </c>
      <c r="C7" s="503" t="s">
        <v>125</v>
      </c>
      <c r="D7" s="504">
        <v>2</v>
      </c>
      <c r="E7" s="505" t="s">
        <v>56</v>
      </c>
      <c r="F7" s="496" t="s">
        <v>158</v>
      </c>
      <c r="G7" s="497" t="s">
        <v>59</v>
      </c>
      <c r="H7" s="476" t="str">
        <f>VLOOKUP(E7,WD!$C$6:$K$53,3,FALSE)</f>
        <v>S.Potato</v>
      </c>
      <c r="I7" s="560" t="s">
        <v>158</v>
      </c>
      <c r="J7" s="483" t="str">
        <f>VLOOKUP(G7,WD!$C$6:$K$53,3,FALSE)</f>
        <v>HY</v>
      </c>
      <c r="K7" s="22" t="s">
        <v>963</v>
      </c>
      <c r="L7" s="14" t="s">
        <v>963</v>
      </c>
      <c r="M7" s="14" t="s">
        <v>963</v>
      </c>
      <c r="N7" s="14" t="s">
        <v>963</v>
      </c>
      <c r="O7" s="6" t="s">
        <v>964</v>
      </c>
      <c r="P7" s="20"/>
      <c r="Q7" s="17">
        <v>1</v>
      </c>
      <c r="R7" s="23" t="str">
        <f>H8</f>
        <v>有輘輷</v>
      </c>
      <c r="S7" s="23">
        <v>2</v>
      </c>
      <c r="T7" s="23">
        <v>0</v>
      </c>
      <c r="U7" s="23">
        <v>0</v>
      </c>
      <c r="V7" s="23">
        <f>S7*3+T7*1+U7*0</f>
        <v>6</v>
      </c>
    </row>
    <row r="8" spans="1:23" ht="15.75">
      <c r="A8" s="83"/>
      <c r="B8" s="27">
        <v>3</v>
      </c>
      <c r="C8" s="503" t="s">
        <v>125</v>
      </c>
      <c r="D8" s="504">
        <v>3</v>
      </c>
      <c r="E8" s="505" t="s">
        <v>41</v>
      </c>
      <c r="F8" s="496" t="s">
        <v>158</v>
      </c>
      <c r="G8" s="497" t="s">
        <v>59</v>
      </c>
      <c r="H8" s="476" t="str">
        <f>VLOOKUP(E8,WD!$C$6:$K$53,3,FALSE)</f>
        <v>有輘輷</v>
      </c>
      <c r="I8" s="560" t="s">
        <v>158</v>
      </c>
      <c r="J8" s="483" t="str">
        <f>VLOOKUP(G8,WD!$C$6:$K$53,3,FALSE)</f>
        <v>HY</v>
      </c>
      <c r="K8" s="22">
        <v>2</v>
      </c>
      <c r="L8" s="14">
        <v>42</v>
      </c>
      <c r="M8" s="14">
        <v>0</v>
      </c>
      <c r="N8" s="14">
        <v>0</v>
      </c>
      <c r="O8" s="6" t="s">
        <v>957</v>
      </c>
      <c r="P8" s="20"/>
      <c r="Q8" s="17">
        <v>2</v>
      </c>
      <c r="R8" s="23" t="str">
        <f>H7</f>
        <v>S.Potato</v>
      </c>
      <c r="S8" s="23">
        <v>0</v>
      </c>
      <c r="T8" s="23">
        <v>0</v>
      </c>
      <c r="U8" s="23">
        <v>2</v>
      </c>
      <c r="V8" s="23">
        <f>S8*3+T8*1+U8*0</f>
        <v>0</v>
      </c>
      <c r="W8" s="6">
        <f>30/42</f>
        <v>0.7142857142857143</v>
      </c>
    </row>
    <row r="9" spans="1:23" ht="15.75">
      <c r="A9" s="83"/>
      <c r="B9" s="506">
        <v>4</v>
      </c>
      <c r="C9" s="514" t="s">
        <v>125</v>
      </c>
      <c r="D9" s="515">
        <v>4</v>
      </c>
      <c r="E9" s="516" t="s">
        <v>56</v>
      </c>
      <c r="F9" s="517" t="s">
        <v>158</v>
      </c>
      <c r="G9" s="518" t="s">
        <v>215</v>
      </c>
      <c r="H9" s="512" t="str">
        <f>VLOOKUP(E9,WD!$C$6:$K$53,3,FALSE)</f>
        <v>S.Potato</v>
      </c>
      <c r="I9" s="585" t="s">
        <v>158</v>
      </c>
      <c r="J9" s="513" t="str">
        <f>VLOOKUP(G9,WD!$C$6:$K$53,3,FALSE)</f>
        <v>BYE</v>
      </c>
      <c r="K9" s="519" t="s">
        <v>623</v>
      </c>
      <c r="L9" s="520" t="s">
        <v>623</v>
      </c>
      <c r="M9" s="520" t="s">
        <v>623</v>
      </c>
      <c r="N9" s="520" t="s">
        <v>623</v>
      </c>
      <c r="P9" s="20"/>
      <c r="Q9" s="17">
        <v>3</v>
      </c>
      <c r="R9" s="23" t="str">
        <f>J7</f>
        <v>HY</v>
      </c>
      <c r="S9" s="23">
        <v>0</v>
      </c>
      <c r="T9" s="23">
        <v>0</v>
      </c>
      <c r="U9" s="23">
        <v>2</v>
      </c>
      <c r="V9" s="23">
        <f>S9*3+T9*1+U9*0</f>
        <v>0</v>
      </c>
      <c r="W9" s="6">
        <v>0</v>
      </c>
    </row>
    <row r="10" spans="1:22" ht="15.75">
      <c r="A10" s="83"/>
      <c r="B10" s="506">
        <v>5</v>
      </c>
      <c r="C10" s="514" t="s">
        <v>125</v>
      </c>
      <c r="D10" s="515">
        <v>5</v>
      </c>
      <c r="E10" s="516" t="s">
        <v>59</v>
      </c>
      <c r="F10" s="517" t="s">
        <v>158</v>
      </c>
      <c r="G10" s="518" t="s">
        <v>215</v>
      </c>
      <c r="H10" s="512" t="str">
        <f>VLOOKUP(E10,WD!$C$6:$K$53,3,FALSE)</f>
        <v>HY</v>
      </c>
      <c r="I10" s="585" t="s">
        <v>158</v>
      </c>
      <c r="J10" s="513" t="str">
        <f>VLOOKUP(G10,WD!$C$6:$K$53,3,FALSE)</f>
        <v>BYE</v>
      </c>
      <c r="K10" s="519" t="s">
        <v>623</v>
      </c>
      <c r="L10" s="520" t="s">
        <v>623</v>
      </c>
      <c r="M10" s="520" t="s">
        <v>623</v>
      </c>
      <c r="N10" s="520" t="s">
        <v>623</v>
      </c>
      <c r="P10" s="20"/>
      <c r="Q10" s="609"/>
      <c r="R10" s="610"/>
      <c r="S10" s="610"/>
      <c r="T10" s="610"/>
      <c r="U10" s="610"/>
      <c r="V10" s="610"/>
    </row>
    <row r="11" spans="1:17" ht="15.75">
      <c r="A11" s="83"/>
      <c r="B11" s="495">
        <v>6</v>
      </c>
      <c r="C11" s="254" t="s">
        <v>125</v>
      </c>
      <c r="D11" s="255">
        <v>6</v>
      </c>
      <c r="E11" s="498" t="s">
        <v>41</v>
      </c>
      <c r="F11" s="484" t="s">
        <v>158</v>
      </c>
      <c r="G11" s="485" t="s">
        <v>56</v>
      </c>
      <c r="H11" s="477" t="str">
        <f>VLOOKUP(E11,WD!$C$6:$K$53,3,FALSE)</f>
        <v>有輘輷</v>
      </c>
      <c r="I11" s="560" t="s">
        <v>158</v>
      </c>
      <c r="J11" s="486" t="str">
        <f>VLOOKUP(G11,WD!$C$6:$K$53,3,FALSE)</f>
        <v>S.Potato</v>
      </c>
      <c r="K11" s="22">
        <v>2</v>
      </c>
      <c r="L11" s="14">
        <v>42</v>
      </c>
      <c r="M11" s="14">
        <v>30</v>
      </c>
      <c r="N11" s="14">
        <v>0</v>
      </c>
      <c r="O11" s="6" t="s">
        <v>1054</v>
      </c>
      <c r="P11" s="28"/>
      <c r="Q11" s="28"/>
    </row>
    <row r="12" spans="1:22" ht="15.75">
      <c r="A12" s="83"/>
      <c r="B12" s="506">
        <v>7</v>
      </c>
      <c r="C12" s="507" t="s">
        <v>126</v>
      </c>
      <c r="D12" s="508">
        <v>1</v>
      </c>
      <c r="E12" s="509" t="s">
        <v>42</v>
      </c>
      <c r="F12" s="510" t="s">
        <v>158</v>
      </c>
      <c r="G12" s="511" t="s">
        <v>216</v>
      </c>
      <c r="H12" s="512" t="str">
        <f>VLOOKUP(E12,WD!$C$6:$K$53,3,FALSE)</f>
        <v>I2</v>
      </c>
      <c r="I12" s="585" t="s">
        <v>158</v>
      </c>
      <c r="J12" s="513" t="str">
        <f>VLOOKUP(G12,WD!$C$6:$K$53,3,FALSE)</f>
        <v>BYE</v>
      </c>
      <c r="K12" s="519" t="s">
        <v>623</v>
      </c>
      <c r="L12" s="520" t="s">
        <v>623</v>
      </c>
      <c r="M12" s="520" t="s">
        <v>623</v>
      </c>
      <c r="N12" s="520" t="s">
        <v>623</v>
      </c>
      <c r="P12" s="9" t="s">
        <v>126</v>
      </c>
      <c r="Q12" s="9" t="s">
        <v>155</v>
      </c>
      <c r="R12" s="7" t="s">
        <v>14</v>
      </c>
      <c r="S12" s="7" t="s">
        <v>156</v>
      </c>
      <c r="T12" s="7" t="s">
        <v>740</v>
      </c>
      <c r="U12" s="7" t="s">
        <v>157</v>
      </c>
      <c r="V12" s="7" t="s">
        <v>20</v>
      </c>
    </row>
    <row r="13" spans="1:22" ht="15.75">
      <c r="A13" s="83"/>
      <c r="B13" s="27">
        <v>8</v>
      </c>
      <c r="C13" s="503" t="s">
        <v>126</v>
      </c>
      <c r="D13" s="504">
        <v>2</v>
      </c>
      <c r="E13" s="505" t="s">
        <v>55</v>
      </c>
      <c r="F13" s="496" t="s">
        <v>158</v>
      </c>
      <c r="G13" s="497" t="s">
        <v>60</v>
      </c>
      <c r="H13" s="476" t="str">
        <f>VLOOKUP(E13,WD!$C$6:$K$53,3,FALSE)</f>
        <v>INFINITY - KAHAKAI</v>
      </c>
      <c r="I13" s="560" t="s">
        <v>158</v>
      </c>
      <c r="J13" s="483" t="str">
        <f>VLOOKUP(G13,WD!$C$6:$K$53,3,FALSE)</f>
        <v>The Gale</v>
      </c>
      <c r="K13" s="22">
        <v>0</v>
      </c>
      <c r="L13" s="14">
        <v>0</v>
      </c>
      <c r="M13" s="14">
        <v>42</v>
      </c>
      <c r="N13" s="14">
        <v>2</v>
      </c>
      <c r="O13" s="6" t="s">
        <v>962</v>
      </c>
      <c r="P13" s="9"/>
      <c r="Q13" s="17">
        <v>1</v>
      </c>
      <c r="R13" s="23" t="str">
        <f>J13</f>
        <v>The Gale</v>
      </c>
      <c r="S13" s="23">
        <v>2</v>
      </c>
      <c r="T13" s="23">
        <v>0</v>
      </c>
      <c r="U13" s="23">
        <v>0</v>
      </c>
      <c r="V13" s="23">
        <f>S13*3+T13*1+U13*0</f>
        <v>6</v>
      </c>
    </row>
    <row r="14" spans="1:22" ht="15.75">
      <c r="A14" s="83"/>
      <c r="B14" s="27">
        <v>9</v>
      </c>
      <c r="C14" s="503" t="s">
        <v>126</v>
      </c>
      <c r="D14" s="504">
        <v>3</v>
      </c>
      <c r="E14" s="505" t="s">
        <v>42</v>
      </c>
      <c r="F14" s="496" t="s">
        <v>158</v>
      </c>
      <c r="G14" s="497" t="s">
        <v>60</v>
      </c>
      <c r="H14" s="476" t="str">
        <f>VLOOKUP(E14,WD!$C$6:$K$53,3,FALSE)</f>
        <v>I2</v>
      </c>
      <c r="I14" s="560" t="s">
        <v>158</v>
      </c>
      <c r="J14" s="483" t="str">
        <f>VLOOKUP(G14,WD!$C$6:$K$53,3,FALSE)</f>
        <v>The Gale</v>
      </c>
      <c r="K14" s="22">
        <v>0</v>
      </c>
      <c r="L14" s="14">
        <v>0</v>
      </c>
      <c r="M14" s="14">
        <v>42</v>
      </c>
      <c r="N14" s="14">
        <v>2</v>
      </c>
      <c r="O14" s="6" t="s">
        <v>956</v>
      </c>
      <c r="P14" s="9"/>
      <c r="Q14" s="17">
        <v>2</v>
      </c>
      <c r="R14" s="23" t="str">
        <f>H14</f>
        <v>I2</v>
      </c>
      <c r="S14" s="23">
        <v>1</v>
      </c>
      <c r="T14" s="23">
        <v>0</v>
      </c>
      <c r="U14" s="23">
        <v>1</v>
      </c>
      <c r="V14" s="23">
        <f>S14*3+T14*1+U14*0</f>
        <v>3</v>
      </c>
    </row>
    <row r="15" spans="1:22" ht="15.75">
      <c r="A15" s="83"/>
      <c r="B15" s="506">
        <v>10</v>
      </c>
      <c r="C15" s="514" t="s">
        <v>126</v>
      </c>
      <c r="D15" s="515">
        <v>4</v>
      </c>
      <c r="E15" s="516" t="s">
        <v>55</v>
      </c>
      <c r="F15" s="517" t="s">
        <v>158</v>
      </c>
      <c r="G15" s="518" t="s">
        <v>216</v>
      </c>
      <c r="H15" s="512" t="str">
        <f>VLOOKUP(E15,WD!$C$6:$K$53,3,FALSE)</f>
        <v>INFINITY - KAHAKAI</v>
      </c>
      <c r="I15" s="585" t="s">
        <v>158</v>
      </c>
      <c r="J15" s="513" t="str">
        <f>VLOOKUP(G15,WD!$C$6:$K$53,3,FALSE)</f>
        <v>BYE</v>
      </c>
      <c r="K15" s="519" t="s">
        <v>623</v>
      </c>
      <c r="L15" s="520" t="s">
        <v>623</v>
      </c>
      <c r="M15" s="520" t="s">
        <v>623</v>
      </c>
      <c r="N15" s="520" t="s">
        <v>623</v>
      </c>
      <c r="P15" s="9"/>
      <c r="Q15" s="17">
        <v>3</v>
      </c>
      <c r="R15" s="23" t="str">
        <f>H13</f>
        <v>INFINITY - KAHAKAI</v>
      </c>
      <c r="S15" s="23">
        <v>0</v>
      </c>
      <c r="T15" s="23">
        <v>0</v>
      </c>
      <c r="U15" s="23">
        <v>2</v>
      </c>
      <c r="V15" s="23">
        <f>S15*3+T15*1+U15*0</f>
        <v>0</v>
      </c>
    </row>
    <row r="16" spans="1:22" ht="15.75">
      <c r="A16" s="83"/>
      <c r="B16" s="506">
        <v>11</v>
      </c>
      <c r="C16" s="514" t="s">
        <v>126</v>
      </c>
      <c r="D16" s="515">
        <v>5</v>
      </c>
      <c r="E16" s="516" t="s">
        <v>60</v>
      </c>
      <c r="F16" s="517" t="s">
        <v>158</v>
      </c>
      <c r="G16" s="518" t="s">
        <v>216</v>
      </c>
      <c r="H16" s="512" t="str">
        <f>VLOOKUP(E16,WD!$C$6:$K$53,3,FALSE)</f>
        <v>The Gale</v>
      </c>
      <c r="I16" s="585" t="s">
        <v>158</v>
      </c>
      <c r="J16" s="513" t="str">
        <f>VLOOKUP(G16,WD!$C$6:$K$53,3,FALSE)</f>
        <v>BYE</v>
      </c>
      <c r="K16" s="519" t="s">
        <v>623</v>
      </c>
      <c r="L16" s="520" t="s">
        <v>623</v>
      </c>
      <c r="M16" s="520" t="s">
        <v>623</v>
      </c>
      <c r="N16" s="520" t="s">
        <v>623</v>
      </c>
      <c r="P16" s="9"/>
      <c r="Q16" s="609"/>
      <c r="R16" s="610"/>
      <c r="S16" s="610"/>
      <c r="T16" s="610"/>
      <c r="U16" s="610"/>
      <c r="V16" s="610"/>
    </row>
    <row r="17" spans="1:22" ht="15.75">
      <c r="A17" s="83"/>
      <c r="B17" s="495">
        <v>12</v>
      </c>
      <c r="C17" s="254" t="s">
        <v>126</v>
      </c>
      <c r="D17" s="255">
        <v>6</v>
      </c>
      <c r="E17" s="498" t="s">
        <v>42</v>
      </c>
      <c r="F17" s="484" t="s">
        <v>158</v>
      </c>
      <c r="G17" s="485" t="s">
        <v>55</v>
      </c>
      <c r="H17" s="477" t="str">
        <f>VLOOKUP(E17,WD!$C$6:$K$53,3,FALSE)</f>
        <v>I2</v>
      </c>
      <c r="I17" s="560" t="s">
        <v>158</v>
      </c>
      <c r="J17" s="486" t="str">
        <f>VLOOKUP(G17,WD!$C$6:$K$53,3,FALSE)</f>
        <v>INFINITY - KAHAKAI</v>
      </c>
      <c r="K17" s="22">
        <v>2</v>
      </c>
      <c r="L17" s="14">
        <v>42</v>
      </c>
      <c r="M17" s="14">
        <v>25</v>
      </c>
      <c r="N17" s="14">
        <v>0</v>
      </c>
      <c r="O17" s="6" t="s">
        <v>1053</v>
      </c>
      <c r="P17" s="10"/>
      <c r="Q17" s="10"/>
      <c r="R17" s="10"/>
      <c r="S17" s="10"/>
      <c r="T17" s="10"/>
      <c r="U17" s="10"/>
      <c r="V17" s="10"/>
    </row>
    <row r="18" spans="1:22" ht="15.75">
      <c r="A18" s="83"/>
      <c r="B18" s="506">
        <v>13</v>
      </c>
      <c r="C18" s="507" t="s">
        <v>159</v>
      </c>
      <c r="D18" s="508">
        <v>1</v>
      </c>
      <c r="E18" s="509" t="s">
        <v>43</v>
      </c>
      <c r="F18" s="510" t="s">
        <v>158</v>
      </c>
      <c r="G18" s="511" t="s">
        <v>217</v>
      </c>
      <c r="H18" s="512" t="str">
        <f>VLOOKUP(E18,WD!$C$6:$K$53,3,FALSE)</f>
        <v>SURVIVOR</v>
      </c>
      <c r="I18" s="585" t="s">
        <v>158</v>
      </c>
      <c r="J18" s="513" t="str">
        <f>VLOOKUP(G18,WD!$C$6:$K$53,3,FALSE)</f>
        <v>BYE</v>
      </c>
      <c r="K18" s="519" t="s">
        <v>623</v>
      </c>
      <c r="L18" s="520" t="s">
        <v>623</v>
      </c>
      <c r="M18" s="520" t="s">
        <v>623</v>
      </c>
      <c r="N18" s="520" t="s">
        <v>623</v>
      </c>
      <c r="O18" s="28"/>
      <c r="P18" s="20" t="s">
        <v>159</v>
      </c>
      <c r="Q18" s="9" t="s">
        <v>155</v>
      </c>
      <c r="R18" s="7" t="s">
        <v>14</v>
      </c>
      <c r="S18" s="7" t="s">
        <v>156</v>
      </c>
      <c r="T18" s="7" t="s">
        <v>740</v>
      </c>
      <c r="U18" s="7" t="s">
        <v>157</v>
      </c>
      <c r="V18" s="7" t="s">
        <v>20</v>
      </c>
    </row>
    <row r="19" spans="1:22" ht="15.75">
      <c r="A19" s="83"/>
      <c r="B19" s="27">
        <v>14</v>
      </c>
      <c r="C19" s="503" t="s">
        <v>159</v>
      </c>
      <c r="D19" s="504">
        <v>2</v>
      </c>
      <c r="E19" s="505" t="s">
        <v>54</v>
      </c>
      <c r="F19" s="496" t="s">
        <v>158</v>
      </c>
      <c r="G19" s="497" t="s">
        <v>61</v>
      </c>
      <c r="H19" s="476" t="str">
        <f>VLOOKUP(E19,WD!$C$6:$K$53,3,FALSE)</f>
        <v>KwaiTsing AsKa</v>
      </c>
      <c r="I19" s="560" t="s">
        <v>158</v>
      </c>
      <c r="J19" s="483" t="str">
        <f>VLOOKUP(G19,WD!$C$6:$K$53,3,FALSE)</f>
        <v>晴</v>
      </c>
      <c r="K19" s="22">
        <v>2</v>
      </c>
      <c r="L19" s="14">
        <v>42</v>
      </c>
      <c r="M19" s="14">
        <v>9</v>
      </c>
      <c r="N19" s="14">
        <v>0</v>
      </c>
      <c r="O19" s="28" t="s">
        <v>960</v>
      </c>
      <c r="P19" s="10"/>
      <c r="Q19" s="17">
        <v>1</v>
      </c>
      <c r="R19" s="23" t="str">
        <f>H19</f>
        <v>KwaiTsing AsKa</v>
      </c>
      <c r="S19" s="23">
        <v>2</v>
      </c>
      <c r="T19" s="23">
        <v>0</v>
      </c>
      <c r="U19" s="23">
        <v>0</v>
      </c>
      <c r="V19" s="23">
        <f>S19*3+T19*1+U19*0</f>
        <v>6</v>
      </c>
    </row>
    <row r="20" spans="1:22" ht="15.75">
      <c r="A20" s="83"/>
      <c r="B20" s="27">
        <v>15</v>
      </c>
      <c r="C20" s="503" t="s">
        <v>159</v>
      </c>
      <c r="D20" s="504">
        <v>3</v>
      </c>
      <c r="E20" s="505" t="s">
        <v>43</v>
      </c>
      <c r="F20" s="496" t="s">
        <v>158</v>
      </c>
      <c r="G20" s="497" t="s">
        <v>61</v>
      </c>
      <c r="H20" s="476" t="str">
        <f>VLOOKUP(E20,WD!$C$6:$K$53,3,FALSE)</f>
        <v>SURVIVOR</v>
      </c>
      <c r="I20" s="560" t="s">
        <v>158</v>
      </c>
      <c r="J20" s="483" t="str">
        <f>VLOOKUP(G20,WD!$C$6:$K$53,3,FALSE)</f>
        <v>晴</v>
      </c>
      <c r="K20" s="22">
        <v>2</v>
      </c>
      <c r="L20" s="14">
        <v>42</v>
      </c>
      <c r="M20" s="14">
        <v>18</v>
      </c>
      <c r="N20" s="14">
        <v>0</v>
      </c>
      <c r="O20" s="28" t="s">
        <v>955</v>
      </c>
      <c r="P20" s="20"/>
      <c r="Q20" s="17">
        <v>2</v>
      </c>
      <c r="R20" s="23" t="str">
        <f>H20</f>
        <v>SURVIVOR</v>
      </c>
      <c r="S20" s="23">
        <v>1</v>
      </c>
      <c r="T20" s="23">
        <v>0</v>
      </c>
      <c r="U20" s="23">
        <v>1</v>
      </c>
      <c r="V20" s="23">
        <f>S20*3+T20*1+U20*0</f>
        <v>3</v>
      </c>
    </row>
    <row r="21" spans="1:22" ht="15.75">
      <c r="A21" s="83"/>
      <c r="B21" s="506">
        <v>16</v>
      </c>
      <c r="C21" s="514" t="s">
        <v>159</v>
      </c>
      <c r="D21" s="515">
        <v>4</v>
      </c>
      <c r="E21" s="516" t="s">
        <v>54</v>
      </c>
      <c r="F21" s="517" t="s">
        <v>158</v>
      </c>
      <c r="G21" s="518" t="s">
        <v>217</v>
      </c>
      <c r="H21" s="512" t="str">
        <f>VLOOKUP(E21,WD!$C$6:$K$53,3,FALSE)</f>
        <v>KwaiTsing AsKa</v>
      </c>
      <c r="I21" s="585" t="s">
        <v>158</v>
      </c>
      <c r="J21" s="513" t="str">
        <f>VLOOKUP(G21,WD!$C$6:$K$53,3,FALSE)</f>
        <v>BYE</v>
      </c>
      <c r="K21" s="519" t="s">
        <v>623</v>
      </c>
      <c r="L21" s="520" t="s">
        <v>623</v>
      </c>
      <c r="M21" s="520" t="s">
        <v>623</v>
      </c>
      <c r="N21" s="520" t="s">
        <v>623</v>
      </c>
      <c r="O21" s="28"/>
      <c r="P21" s="20"/>
      <c r="Q21" s="17">
        <v>3</v>
      </c>
      <c r="R21" s="23" t="str">
        <f>J19</f>
        <v>晴</v>
      </c>
      <c r="S21" s="23">
        <v>0</v>
      </c>
      <c r="T21" s="23">
        <v>0</v>
      </c>
      <c r="U21" s="23">
        <v>2</v>
      </c>
      <c r="V21" s="23">
        <f>S21*3+T21*1+U21*0</f>
        <v>0</v>
      </c>
    </row>
    <row r="22" spans="1:22" ht="15.75">
      <c r="A22" s="83"/>
      <c r="B22" s="506">
        <v>17</v>
      </c>
      <c r="C22" s="514" t="s">
        <v>159</v>
      </c>
      <c r="D22" s="515">
        <v>5</v>
      </c>
      <c r="E22" s="516" t="s">
        <v>61</v>
      </c>
      <c r="F22" s="517" t="s">
        <v>158</v>
      </c>
      <c r="G22" s="518" t="s">
        <v>217</v>
      </c>
      <c r="H22" s="512" t="str">
        <f>VLOOKUP(E22,WD!$C$6:$K$53,3,FALSE)</f>
        <v>晴</v>
      </c>
      <c r="I22" s="585" t="s">
        <v>158</v>
      </c>
      <c r="J22" s="513" t="str">
        <f>VLOOKUP(G22,WD!$C$6:$K$53,3,FALSE)</f>
        <v>BYE</v>
      </c>
      <c r="K22" s="519" t="s">
        <v>623</v>
      </c>
      <c r="L22" s="520" t="s">
        <v>623</v>
      </c>
      <c r="M22" s="520" t="s">
        <v>623</v>
      </c>
      <c r="N22" s="520" t="s">
        <v>623</v>
      </c>
      <c r="O22" s="28"/>
      <c r="P22" s="20"/>
      <c r="Q22" s="609"/>
      <c r="R22" s="610"/>
      <c r="S22" s="610"/>
      <c r="T22" s="610"/>
      <c r="U22" s="610"/>
      <c r="V22" s="610"/>
    </row>
    <row r="23" spans="1:22" ht="15.75">
      <c r="A23" s="83"/>
      <c r="B23" s="495">
        <v>18</v>
      </c>
      <c r="C23" s="254" t="s">
        <v>159</v>
      </c>
      <c r="D23" s="255">
        <v>6</v>
      </c>
      <c r="E23" s="498" t="s">
        <v>43</v>
      </c>
      <c r="F23" s="484" t="s">
        <v>158</v>
      </c>
      <c r="G23" s="485" t="s">
        <v>54</v>
      </c>
      <c r="H23" s="477" t="str">
        <f>VLOOKUP(E23,WD!$C$6:$K$53,3,FALSE)</f>
        <v>SURVIVOR</v>
      </c>
      <c r="I23" s="560" t="s">
        <v>158</v>
      </c>
      <c r="J23" s="486" t="str">
        <f>VLOOKUP(G23,WD!$C$6:$K$53,3,FALSE)</f>
        <v>KwaiTsing AsKa</v>
      </c>
      <c r="K23" s="22">
        <v>0</v>
      </c>
      <c r="L23" s="14">
        <v>0</v>
      </c>
      <c r="M23" s="14">
        <v>42</v>
      </c>
      <c r="N23" s="14">
        <v>2</v>
      </c>
      <c r="O23" s="28" t="s">
        <v>1052</v>
      </c>
      <c r="P23" s="10"/>
      <c r="Q23" s="10"/>
      <c r="R23" s="10"/>
      <c r="S23" s="10"/>
      <c r="T23" s="10"/>
      <c r="U23" s="10"/>
      <c r="V23" s="10"/>
    </row>
    <row r="24" spans="1:22" ht="15.75">
      <c r="A24" s="83"/>
      <c r="B24" s="506">
        <v>19</v>
      </c>
      <c r="C24" s="507" t="s">
        <v>164</v>
      </c>
      <c r="D24" s="508">
        <v>1</v>
      </c>
      <c r="E24" s="509" t="s">
        <v>44</v>
      </c>
      <c r="F24" s="510" t="s">
        <v>158</v>
      </c>
      <c r="G24" s="511" t="s">
        <v>218</v>
      </c>
      <c r="H24" s="512" t="str">
        <f>VLOOKUP(E24,WD!$C$6:$K$53,3,FALSE)</f>
        <v>YSYL</v>
      </c>
      <c r="I24" s="585" t="s">
        <v>158</v>
      </c>
      <c r="J24" s="513" t="str">
        <f>VLOOKUP(G24,WD!$C$6:$K$53,3,FALSE)</f>
        <v>BYE</v>
      </c>
      <c r="K24" s="519" t="s">
        <v>623</v>
      </c>
      <c r="L24" s="520" t="s">
        <v>623</v>
      </c>
      <c r="M24" s="520" t="s">
        <v>623</v>
      </c>
      <c r="N24" s="520" t="s">
        <v>623</v>
      </c>
      <c r="O24" s="28"/>
      <c r="P24" s="9" t="s">
        <v>164</v>
      </c>
      <c r="Q24" s="9" t="s">
        <v>155</v>
      </c>
      <c r="R24" s="7" t="s">
        <v>14</v>
      </c>
      <c r="S24" s="7" t="s">
        <v>156</v>
      </c>
      <c r="T24" s="7" t="s">
        <v>740</v>
      </c>
      <c r="U24" s="7" t="s">
        <v>157</v>
      </c>
      <c r="V24" s="7" t="s">
        <v>20</v>
      </c>
    </row>
    <row r="25" spans="1:22" ht="15.75">
      <c r="A25" s="83"/>
      <c r="B25" s="27">
        <v>20</v>
      </c>
      <c r="C25" s="503" t="s">
        <v>164</v>
      </c>
      <c r="D25" s="504">
        <v>2</v>
      </c>
      <c r="E25" s="505" t="s">
        <v>53</v>
      </c>
      <c r="F25" s="496" t="s">
        <v>158</v>
      </c>
      <c r="G25" s="497" t="s">
        <v>62</v>
      </c>
      <c r="H25" s="476" t="str">
        <f>VLOOKUP(E25,WD!$C$6:$K$53,3,FALSE)</f>
        <v>Infinity - Jim &amp; Mic </v>
      </c>
      <c r="I25" s="560" t="s">
        <v>158</v>
      </c>
      <c r="J25" s="483" t="str">
        <f>VLOOKUP(G25,WD!$C$6:$K$53,3,FALSE)</f>
        <v>lb200plus</v>
      </c>
      <c r="K25" s="22">
        <v>2</v>
      </c>
      <c r="L25" s="14">
        <v>42</v>
      </c>
      <c r="M25" s="14">
        <v>19</v>
      </c>
      <c r="N25" s="14">
        <v>0</v>
      </c>
      <c r="O25" s="6" t="s">
        <v>959</v>
      </c>
      <c r="P25" s="10"/>
      <c r="Q25" s="17">
        <v>1</v>
      </c>
      <c r="R25" s="23" t="str">
        <f>H25</f>
        <v>Infinity - Jim &amp; Mic </v>
      </c>
      <c r="S25" s="23">
        <v>2</v>
      </c>
      <c r="T25" s="23">
        <v>0</v>
      </c>
      <c r="U25" s="23">
        <v>0</v>
      </c>
      <c r="V25" s="23">
        <f>S25*3+T25*1+U25*0</f>
        <v>6</v>
      </c>
    </row>
    <row r="26" spans="1:22" ht="15.75">
      <c r="A26" s="83"/>
      <c r="B26" s="27">
        <v>21</v>
      </c>
      <c r="C26" s="503" t="s">
        <v>164</v>
      </c>
      <c r="D26" s="504">
        <v>3</v>
      </c>
      <c r="E26" s="505" t="s">
        <v>44</v>
      </c>
      <c r="F26" s="496" t="s">
        <v>158</v>
      </c>
      <c r="G26" s="497" t="s">
        <v>62</v>
      </c>
      <c r="H26" s="476" t="str">
        <f>VLOOKUP(E26,WD!$C$6:$K$53,3,FALSE)</f>
        <v>YSYL</v>
      </c>
      <c r="I26" s="560" t="s">
        <v>158</v>
      </c>
      <c r="J26" s="483" t="str">
        <f>VLOOKUP(G26,WD!$C$6:$K$53,3,FALSE)</f>
        <v>lb200plus</v>
      </c>
      <c r="K26" s="22">
        <v>0</v>
      </c>
      <c r="L26" s="14">
        <v>0</v>
      </c>
      <c r="M26" s="14">
        <v>42</v>
      </c>
      <c r="N26" s="14">
        <v>2</v>
      </c>
      <c r="O26" s="28" t="s">
        <v>954</v>
      </c>
      <c r="P26" s="9"/>
      <c r="Q26" s="17">
        <v>2</v>
      </c>
      <c r="R26" s="23" t="str">
        <f>J25</f>
        <v>lb200plus</v>
      </c>
      <c r="S26" s="23">
        <v>1</v>
      </c>
      <c r="T26" s="23">
        <v>0</v>
      </c>
      <c r="U26" s="23">
        <v>1</v>
      </c>
      <c r="V26" s="23">
        <f>S26*3+T26*1+U26*0</f>
        <v>3</v>
      </c>
    </row>
    <row r="27" spans="1:22" ht="15.75">
      <c r="A27" s="83"/>
      <c r="B27" s="506">
        <v>22</v>
      </c>
      <c r="C27" s="514" t="s">
        <v>164</v>
      </c>
      <c r="D27" s="515">
        <v>4</v>
      </c>
      <c r="E27" s="516" t="s">
        <v>53</v>
      </c>
      <c r="F27" s="517" t="s">
        <v>158</v>
      </c>
      <c r="G27" s="518" t="s">
        <v>218</v>
      </c>
      <c r="H27" s="512" t="str">
        <f>VLOOKUP(E27,WD!$C$6:$K$53,3,FALSE)</f>
        <v>Infinity - Jim &amp; Mic </v>
      </c>
      <c r="I27" s="585" t="s">
        <v>158</v>
      </c>
      <c r="J27" s="513" t="str">
        <f>VLOOKUP(G27,WD!$C$6:$K$53,3,FALSE)</f>
        <v>BYE</v>
      </c>
      <c r="K27" s="519" t="s">
        <v>623</v>
      </c>
      <c r="L27" s="520" t="s">
        <v>623</v>
      </c>
      <c r="M27" s="520" t="s">
        <v>623</v>
      </c>
      <c r="N27" s="520" t="s">
        <v>623</v>
      </c>
      <c r="O27" s="28"/>
      <c r="P27" s="9"/>
      <c r="Q27" s="609"/>
      <c r="R27" s="610" t="str">
        <f>H26</f>
        <v>YSYL</v>
      </c>
      <c r="S27" s="610"/>
      <c r="T27" s="610"/>
      <c r="U27" s="610"/>
      <c r="V27" s="610"/>
    </row>
    <row r="28" spans="1:22" ht="15.75">
      <c r="A28" s="83"/>
      <c r="B28" s="506">
        <v>23</v>
      </c>
      <c r="C28" s="514" t="s">
        <v>164</v>
      </c>
      <c r="D28" s="515">
        <v>5</v>
      </c>
      <c r="E28" s="516" t="s">
        <v>62</v>
      </c>
      <c r="F28" s="517" t="s">
        <v>158</v>
      </c>
      <c r="G28" s="518" t="s">
        <v>218</v>
      </c>
      <c r="H28" s="512" t="str">
        <f>VLOOKUP(E28,WD!$C$6:$K$53,3,FALSE)</f>
        <v>lb200plus</v>
      </c>
      <c r="I28" s="585" t="s">
        <v>158</v>
      </c>
      <c r="J28" s="513" t="str">
        <f>VLOOKUP(G28,WD!$C$6:$K$53,3,FALSE)</f>
        <v>BYE</v>
      </c>
      <c r="K28" s="519" t="s">
        <v>623</v>
      </c>
      <c r="L28" s="520" t="s">
        <v>623</v>
      </c>
      <c r="M28" s="520" t="s">
        <v>623</v>
      </c>
      <c r="N28" s="520" t="s">
        <v>623</v>
      </c>
      <c r="O28" s="28"/>
      <c r="P28" s="9"/>
      <c r="Q28" s="609"/>
      <c r="R28" s="610"/>
      <c r="S28" s="610"/>
      <c r="T28" s="610"/>
      <c r="U28" s="610"/>
      <c r="V28" s="610"/>
    </row>
    <row r="29" spans="1:22" ht="15.75">
      <c r="A29" s="83"/>
      <c r="B29" s="495">
        <v>24</v>
      </c>
      <c r="C29" s="254" t="s">
        <v>164</v>
      </c>
      <c r="D29" s="255">
        <v>6</v>
      </c>
      <c r="E29" s="498" t="s">
        <v>44</v>
      </c>
      <c r="F29" s="484" t="s">
        <v>158</v>
      </c>
      <c r="G29" s="485" t="s">
        <v>53</v>
      </c>
      <c r="H29" s="477" t="str">
        <f>VLOOKUP(E29,WD!$C$6:$K$53,3,FALSE)</f>
        <v>YSYL</v>
      </c>
      <c r="I29" s="560" t="s">
        <v>158</v>
      </c>
      <c r="J29" s="486" t="str">
        <f>VLOOKUP(G29,WD!$C$6:$K$53,3,FALSE)</f>
        <v>Infinity - Jim &amp; Mic </v>
      </c>
      <c r="K29" s="22">
        <v>0</v>
      </c>
      <c r="L29" s="14">
        <v>0</v>
      </c>
      <c r="M29" s="14">
        <v>42</v>
      </c>
      <c r="N29" s="14">
        <v>2</v>
      </c>
      <c r="O29" s="28" t="s">
        <v>954</v>
      </c>
      <c r="P29" s="10"/>
      <c r="Q29" s="10"/>
      <c r="R29" s="10"/>
      <c r="S29" s="10"/>
      <c r="T29" s="10"/>
      <c r="U29" s="10"/>
      <c r="V29" s="10"/>
    </row>
    <row r="30" spans="1:22" ht="15.75">
      <c r="A30" s="83"/>
      <c r="B30" s="506">
        <v>25</v>
      </c>
      <c r="C30" s="507" t="s">
        <v>169</v>
      </c>
      <c r="D30" s="508">
        <v>1</v>
      </c>
      <c r="E30" s="509" t="s">
        <v>45</v>
      </c>
      <c r="F30" s="510" t="s">
        <v>158</v>
      </c>
      <c r="G30" s="511" t="s">
        <v>170</v>
      </c>
      <c r="H30" s="512" t="str">
        <f>VLOOKUP(E30,WD!$C$6:$K$53,3,FALSE)</f>
        <v>QUIT</v>
      </c>
      <c r="I30" s="585" t="s">
        <v>158</v>
      </c>
      <c r="J30" s="513" t="str">
        <f>VLOOKUP(G30,WD!$C$6:$K$53,3,FALSE)</f>
        <v>BYE</v>
      </c>
      <c r="K30" s="519" t="s">
        <v>623</v>
      </c>
      <c r="L30" s="520" t="s">
        <v>623</v>
      </c>
      <c r="M30" s="520" t="s">
        <v>623</v>
      </c>
      <c r="N30" s="520" t="s">
        <v>623</v>
      </c>
      <c r="O30" s="28"/>
      <c r="P30" s="20" t="s">
        <v>169</v>
      </c>
      <c r="Q30" s="9" t="s">
        <v>155</v>
      </c>
      <c r="R30" s="7" t="s">
        <v>14</v>
      </c>
      <c r="S30" s="7" t="s">
        <v>156</v>
      </c>
      <c r="T30" s="7" t="s">
        <v>740</v>
      </c>
      <c r="U30" s="7" t="s">
        <v>157</v>
      </c>
      <c r="V30" s="7" t="s">
        <v>20</v>
      </c>
    </row>
    <row r="31" spans="1:22" ht="15.75">
      <c r="A31" s="83"/>
      <c r="B31" s="27">
        <v>26</v>
      </c>
      <c r="C31" s="503" t="s">
        <v>169</v>
      </c>
      <c r="D31" s="504">
        <v>2</v>
      </c>
      <c r="E31" s="505" t="s">
        <v>52</v>
      </c>
      <c r="F31" s="496" t="s">
        <v>158</v>
      </c>
      <c r="G31" s="497" t="s">
        <v>63</v>
      </c>
      <c r="H31" s="476" t="str">
        <f>VLOOKUP(E31,WD!$C$6:$K$53,3,FALSE)</f>
        <v>愛心下手</v>
      </c>
      <c r="I31" s="560" t="s">
        <v>158</v>
      </c>
      <c r="J31" s="483" t="str">
        <f>VLOOKUP(G31,WD!$C$6:$K$53,3,FALSE)</f>
        <v>INFINITY</v>
      </c>
      <c r="K31" s="22">
        <v>1</v>
      </c>
      <c r="L31" s="14">
        <v>36</v>
      </c>
      <c r="M31" s="14">
        <v>23</v>
      </c>
      <c r="N31" s="14">
        <v>1</v>
      </c>
      <c r="O31" s="28" t="s">
        <v>958</v>
      </c>
      <c r="P31" s="10"/>
      <c r="Q31" s="17">
        <v>1</v>
      </c>
      <c r="R31" s="23" t="str">
        <f>H32</f>
        <v>QUIT</v>
      </c>
      <c r="S31" s="23">
        <v>2</v>
      </c>
      <c r="T31" s="23">
        <v>0</v>
      </c>
      <c r="U31" s="23">
        <v>0</v>
      </c>
      <c r="V31" s="23">
        <f>S31*3+T31*1+U31*0</f>
        <v>6</v>
      </c>
    </row>
    <row r="32" spans="1:22" ht="15.75">
      <c r="A32" s="83"/>
      <c r="B32" s="27">
        <v>27</v>
      </c>
      <c r="C32" s="503" t="s">
        <v>169</v>
      </c>
      <c r="D32" s="504">
        <v>3</v>
      </c>
      <c r="E32" s="505" t="s">
        <v>45</v>
      </c>
      <c r="F32" s="496" t="s">
        <v>158</v>
      </c>
      <c r="G32" s="497" t="s">
        <v>63</v>
      </c>
      <c r="H32" s="476" t="str">
        <f>VLOOKUP(E32,WD!$C$6:$K$53,3,FALSE)</f>
        <v>QUIT</v>
      </c>
      <c r="I32" s="560" t="s">
        <v>158</v>
      </c>
      <c r="J32" s="483" t="str">
        <f>VLOOKUP(G32,WD!$C$6:$K$53,3,FALSE)</f>
        <v>INFINITY</v>
      </c>
      <c r="K32" s="22">
        <v>2</v>
      </c>
      <c r="L32" s="14">
        <v>42</v>
      </c>
      <c r="M32" s="14">
        <v>27</v>
      </c>
      <c r="N32" s="14">
        <v>0</v>
      </c>
      <c r="O32" s="28" t="s">
        <v>1060</v>
      </c>
      <c r="P32" s="20"/>
      <c r="Q32" s="17">
        <v>2</v>
      </c>
      <c r="R32" s="23" t="str">
        <f>H31</f>
        <v>愛心下手</v>
      </c>
      <c r="S32" s="23">
        <v>0</v>
      </c>
      <c r="T32" s="23">
        <v>1</v>
      </c>
      <c r="U32" s="23">
        <v>1</v>
      </c>
      <c r="V32" s="23">
        <f>S32*3+T32*1+U32*0</f>
        <v>1</v>
      </c>
    </row>
    <row r="33" spans="1:22" ht="15.75">
      <c r="A33" s="83"/>
      <c r="B33" s="506">
        <v>28</v>
      </c>
      <c r="C33" s="514" t="s">
        <v>169</v>
      </c>
      <c r="D33" s="515">
        <v>4</v>
      </c>
      <c r="E33" s="516" t="s">
        <v>52</v>
      </c>
      <c r="F33" s="517" t="s">
        <v>158</v>
      </c>
      <c r="G33" s="518" t="s">
        <v>170</v>
      </c>
      <c r="H33" s="512" t="str">
        <f>VLOOKUP(E33,WD!$C$6:$K$53,3,FALSE)</f>
        <v>愛心下手</v>
      </c>
      <c r="I33" s="585" t="s">
        <v>158</v>
      </c>
      <c r="J33" s="513" t="str">
        <f>VLOOKUP(G33,WD!$C$6:$K$53,3,FALSE)</f>
        <v>BYE</v>
      </c>
      <c r="K33" s="519" t="s">
        <v>623</v>
      </c>
      <c r="L33" s="520" t="s">
        <v>623</v>
      </c>
      <c r="M33" s="520" t="s">
        <v>623</v>
      </c>
      <c r="N33" s="520" t="s">
        <v>623</v>
      </c>
      <c r="O33" s="28"/>
      <c r="P33" s="20"/>
      <c r="Q33" s="17">
        <v>3</v>
      </c>
      <c r="R33" s="23" t="str">
        <f>J31</f>
        <v>INFINITY</v>
      </c>
      <c r="S33" s="23">
        <v>0</v>
      </c>
      <c r="T33" s="23">
        <v>1</v>
      </c>
      <c r="U33" s="23">
        <v>1</v>
      </c>
      <c r="V33" s="23">
        <f>S33*3+T33*1+U33*0</f>
        <v>1</v>
      </c>
    </row>
    <row r="34" spans="1:22" ht="15.75">
      <c r="A34" s="83"/>
      <c r="B34" s="506">
        <v>29</v>
      </c>
      <c r="C34" s="514" t="s">
        <v>169</v>
      </c>
      <c r="D34" s="515">
        <v>5</v>
      </c>
      <c r="E34" s="516" t="s">
        <v>63</v>
      </c>
      <c r="F34" s="517" t="s">
        <v>158</v>
      </c>
      <c r="G34" s="518" t="s">
        <v>170</v>
      </c>
      <c r="H34" s="512" t="str">
        <f>VLOOKUP(E34,WD!$C$6:$K$53,3,FALSE)</f>
        <v>INFINITY</v>
      </c>
      <c r="I34" s="585" t="s">
        <v>158</v>
      </c>
      <c r="J34" s="513" t="str">
        <f>VLOOKUP(G34,WD!$C$6:$K$53,3,FALSE)</f>
        <v>BYE</v>
      </c>
      <c r="K34" s="519" t="s">
        <v>623</v>
      </c>
      <c r="L34" s="520" t="s">
        <v>623</v>
      </c>
      <c r="M34" s="520" t="s">
        <v>623</v>
      </c>
      <c r="N34" s="520" t="s">
        <v>623</v>
      </c>
      <c r="O34" s="28"/>
      <c r="P34" s="20"/>
      <c r="Q34" s="609"/>
      <c r="R34" s="610"/>
      <c r="S34" s="610"/>
      <c r="T34" s="610"/>
      <c r="U34" s="610"/>
      <c r="V34" s="610"/>
    </row>
    <row r="35" spans="1:22" ht="15.75">
      <c r="A35" s="83"/>
      <c r="B35" s="495">
        <v>30</v>
      </c>
      <c r="C35" s="254" t="s">
        <v>169</v>
      </c>
      <c r="D35" s="255">
        <v>6</v>
      </c>
      <c r="E35" s="498" t="s">
        <v>45</v>
      </c>
      <c r="F35" s="484" t="s">
        <v>158</v>
      </c>
      <c r="G35" s="485" t="s">
        <v>52</v>
      </c>
      <c r="H35" s="477" t="str">
        <f>VLOOKUP(E35,WD!$C$6:$K$53,3,FALSE)</f>
        <v>QUIT</v>
      </c>
      <c r="I35" s="560" t="s">
        <v>158</v>
      </c>
      <c r="J35" s="486" t="str">
        <f>VLOOKUP(G35,WD!$C$6:$K$53,3,FALSE)</f>
        <v>愛心下手</v>
      </c>
      <c r="K35" s="22">
        <v>2</v>
      </c>
      <c r="L35" s="14">
        <v>42</v>
      </c>
      <c r="M35" s="14">
        <v>27</v>
      </c>
      <c r="N35" s="14">
        <v>0</v>
      </c>
      <c r="O35" s="28" t="s">
        <v>1055</v>
      </c>
      <c r="P35" s="10"/>
      <c r="Q35" s="10"/>
      <c r="R35" s="10"/>
      <c r="S35" s="10"/>
      <c r="T35" s="10"/>
      <c r="U35" s="10"/>
      <c r="V35" s="10"/>
    </row>
    <row r="36" spans="1:22" ht="15.75">
      <c r="A36" s="83"/>
      <c r="B36" s="27">
        <v>31</v>
      </c>
      <c r="C36" s="252" t="s">
        <v>171</v>
      </c>
      <c r="D36" s="253">
        <v>1</v>
      </c>
      <c r="E36" s="499" t="s">
        <v>47</v>
      </c>
      <c r="F36" s="481" t="s">
        <v>158</v>
      </c>
      <c r="G36" s="482" t="s">
        <v>172</v>
      </c>
      <c r="H36" s="476" t="str">
        <f>VLOOKUP(E36,WD!$C$6:$K$53,3,FALSE)</f>
        <v>葵青-啫喱冰冰</v>
      </c>
      <c r="I36" s="560" t="s">
        <v>158</v>
      </c>
      <c r="J36" s="483" t="str">
        <f>VLOOKUP(G36,WD!$C$6:$K$53,3,FALSE)</f>
        <v>Puipui </v>
      </c>
      <c r="K36" s="22">
        <v>1</v>
      </c>
      <c r="L36" s="14">
        <v>35</v>
      </c>
      <c r="M36" s="14">
        <v>27</v>
      </c>
      <c r="N36" s="14">
        <v>1</v>
      </c>
      <c r="O36" s="28" t="s">
        <v>972</v>
      </c>
      <c r="P36" s="9" t="s">
        <v>171</v>
      </c>
      <c r="Q36" s="9" t="s">
        <v>155</v>
      </c>
      <c r="R36" s="7" t="s">
        <v>14</v>
      </c>
      <c r="S36" s="7" t="s">
        <v>156</v>
      </c>
      <c r="T36" s="7" t="s">
        <v>740</v>
      </c>
      <c r="U36" s="7" t="s">
        <v>157</v>
      </c>
      <c r="V36" s="7" t="s">
        <v>20</v>
      </c>
    </row>
    <row r="37" spans="1:22" ht="15.75">
      <c r="A37" s="83"/>
      <c r="B37" s="27">
        <v>32</v>
      </c>
      <c r="C37" s="503" t="s">
        <v>171</v>
      </c>
      <c r="D37" s="504">
        <v>2</v>
      </c>
      <c r="E37" s="505" t="s">
        <v>73</v>
      </c>
      <c r="F37" s="496" t="s">
        <v>158</v>
      </c>
      <c r="G37" s="497" t="s">
        <v>64</v>
      </c>
      <c r="H37" s="476" t="str">
        <f>VLOOKUP(E37,WD!$C$6:$K$53,3,FALSE)</f>
        <v>ABMM</v>
      </c>
      <c r="I37" s="560" t="s">
        <v>158</v>
      </c>
      <c r="J37" s="483" t="str">
        <f>VLOOKUP(G37,WD!$C$6:$K$53,3,FALSE)</f>
        <v>恐龍隊</v>
      </c>
      <c r="K37" s="22">
        <v>2</v>
      </c>
      <c r="L37" s="14">
        <v>42</v>
      </c>
      <c r="M37" s="14">
        <v>16</v>
      </c>
      <c r="N37" s="14">
        <v>0</v>
      </c>
      <c r="O37" s="28" t="s">
        <v>966</v>
      </c>
      <c r="P37" s="10"/>
      <c r="Q37" s="17">
        <v>1</v>
      </c>
      <c r="R37" s="23" t="str">
        <f>H36</f>
        <v>葵青-啫喱冰冰</v>
      </c>
      <c r="S37" s="23">
        <v>2</v>
      </c>
      <c r="T37" s="23">
        <v>1</v>
      </c>
      <c r="U37" s="23">
        <v>0</v>
      </c>
      <c r="V37" s="23">
        <f>S37*3+T37*1+U37*0</f>
        <v>7</v>
      </c>
    </row>
    <row r="38" spans="1:22" ht="15.75">
      <c r="A38" s="83"/>
      <c r="B38" s="27">
        <v>33</v>
      </c>
      <c r="C38" s="503" t="s">
        <v>171</v>
      </c>
      <c r="D38" s="504">
        <v>3</v>
      </c>
      <c r="E38" s="505" t="s">
        <v>47</v>
      </c>
      <c r="F38" s="496" t="s">
        <v>158</v>
      </c>
      <c r="G38" s="497" t="s">
        <v>64</v>
      </c>
      <c r="H38" s="476" t="str">
        <f>VLOOKUP(E38,WD!$C$6:$K$53,3,FALSE)</f>
        <v>葵青-啫喱冰冰</v>
      </c>
      <c r="I38" s="560" t="s">
        <v>158</v>
      </c>
      <c r="J38" s="483" t="str">
        <f>VLOOKUP(G38,WD!$C$6:$K$53,3,FALSE)</f>
        <v>恐龍隊</v>
      </c>
      <c r="K38" s="22">
        <v>2</v>
      </c>
      <c r="L38" s="14">
        <v>42</v>
      </c>
      <c r="M38" s="14">
        <v>18</v>
      </c>
      <c r="N38" s="14">
        <v>0</v>
      </c>
      <c r="O38" s="28" t="s">
        <v>969</v>
      </c>
      <c r="P38" s="9"/>
      <c r="Q38" s="17">
        <v>2</v>
      </c>
      <c r="R38" s="23" t="str">
        <f>H37</f>
        <v>ABMM</v>
      </c>
      <c r="S38" s="23">
        <v>2</v>
      </c>
      <c r="T38" s="23">
        <v>0</v>
      </c>
      <c r="U38" s="23">
        <v>1</v>
      </c>
      <c r="V38" s="23">
        <f>S38*3+T38*1+U38*0</f>
        <v>6</v>
      </c>
    </row>
    <row r="39" spans="1:22" ht="15.75">
      <c r="A39" s="83"/>
      <c r="B39" s="27">
        <v>34</v>
      </c>
      <c r="C39" s="503" t="s">
        <v>171</v>
      </c>
      <c r="D39" s="504">
        <v>4</v>
      </c>
      <c r="E39" s="505" t="s">
        <v>73</v>
      </c>
      <c r="F39" s="496" t="s">
        <v>158</v>
      </c>
      <c r="G39" s="497" t="s">
        <v>172</v>
      </c>
      <c r="H39" s="476" t="str">
        <f>VLOOKUP(E39,WD!$C$6:$K$53,3,FALSE)</f>
        <v>ABMM</v>
      </c>
      <c r="I39" s="560" t="s">
        <v>158</v>
      </c>
      <c r="J39" s="483" t="str">
        <f>VLOOKUP(G39,WD!$C$6:$K$53,3,FALSE)</f>
        <v>Puipui </v>
      </c>
      <c r="K39" s="22">
        <v>2</v>
      </c>
      <c r="L39" s="14">
        <v>42</v>
      </c>
      <c r="M39" s="14">
        <v>25</v>
      </c>
      <c r="N39" s="14">
        <v>0</v>
      </c>
      <c r="O39" s="28" t="s">
        <v>968</v>
      </c>
      <c r="P39" s="9"/>
      <c r="Q39" s="17">
        <v>3</v>
      </c>
      <c r="R39" s="23" t="str">
        <f>J37</f>
        <v>恐龍隊</v>
      </c>
      <c r="S39" s="23">
        <v>1</v>
      </c>
      <c r="T39" s="23">
        <v>0</v>
      </c>
      <c r="U39" s="23">
        <v>2</v>
      </c>
      <c r="V39" s="23">
        <f>S39*3+T39*1+U39*0</f>
        <v>3</v>
      </c>
    </row>
    <row r="40" spans="1:22" ht="15.75">
      <c r="A40" s="83"/>
      <c r="B40" s="27">
        <v>35</v>
      </c>
      <c r="C40" s="503" t="s">
        <v>171</v>
      </c>
      <c r="D40" s="504">
        <v>5</v>
      </c>
      <c r="E40" s="505" t="s">
        <v>64</v>
      </c>
      <c r="F40" s="496" t="s">
        <v>158</v>
      </c>
      <c r="G40" s="497" t="s">
        <v>172</v>
      </c>
      <c r="H40" s="476" t="str">
        <f>VLOOKUP(E40,WD!$C$6:$K$53,3,FALSE)</f>
        <v>恐龍隊</v>
      </c>
      <c r="I40" s="560" t="s">
        <v>158</v>
      </c>
      <c r="J40" s="483" t="str">
        <f>VLOOKUP(G40,WD!$C$6:$K$53,3,FALSE)</f>
        <v>Puipui </v>
      </c>
      <c r="K40" s="22">
        <v>2</v>
      </c>
      <c r="L40" s="14">
        <v>42</v>
      </c>
      <c r="M40" s="14">
        <v>0</v>
      </c>
      <c r="N40" s="14">
        <v>0</v>
      </c>
      <c r="O40" s="28" t="s">
        <v>1057</v>
      </c>
      <c r="P40" s="9"/>
      <c r="Q40" s="17">
        <v>4</v>
      </c>
      <c r="R40" s="23" t="str">
        <f>J36</f>
        <v>Puipui </v>
      </c>
      <c r="S40" s="23">
        <v>0</v>
      </c>
      <c r="T40" s="23">
        <v>1</v>
      </c>
      <c r="U40" s="23">
        <v>2</v>
      </c>
      <c r="V40" s="23">
        <f>S40*3+T40*1+U40*0</f>
        <v>1</v>
      </c>
    </row>
    <row r="41" spans="1:22" ht="15.75">
      <c r="A41" s="83"/>
      <c r="B41" s="495">
        <v>36</v>
      </c>
      <c r="C41" s="254" t="s">
        <v>171</v>
      </c>
      <c r="D41" s="255">
        <v>6</v>
      </c>
      <c r="E41" s="498" t="s">
        <v>47</v>
      </c>
      <c r="F41" s="484" t="s">
        <v>158</v>
      </c>
      <c r="G41" s="485" t="s">
        <v>73</v>
      </c>
      <c r="H41" s="477" t="str">
        <f>VLOOKUP(E41,WD!$C$6:$K$53,3,FALSE)</f>
        <v>葵青-啫喱冰冰</v>
      </c>
      <c r="I41" s="560" t="s">
        <v>158</v>
      </c>
      <c r="J41" s="486" t="str">
        <f>VLOOKUP(G41,WD!$C$6:$K$53,3,FALSE)</f>
        <v>ABMM</v>
      </c>
      <c r="K41" s="22">
        <v>2</v>
      </c>
      <c r="L41" s="14">
        <v>42</v>
      </c>
      <c r="M41" s="14">
        <v>0</v>
      </c>
      <c r="N41" s="14">
        <v>0</v>
      </c>
      <c r="O41" s="28" t="s">
        <v>1050</v>
      </c>
      <c r="P41" s="10"/>
      <c r="Q41" s="10"/>
      <c r="R41" s="10"/>
      <c r="S41" s="10"/>
      <c r="T41" s="10"/>
      <c r="U41" s="10"/>
      <c r="V41" s="10"/>
    </row>
    <row r="42" spans="1:22" ht="15.75">
      <c r="A42" s="83"/>
      <c r="B42" s="27">
        <v>37</v>
      </c>
      <c r="C42" s="252" t="s">
        <v>173</v>
      </c>
      <c r="D42" s="253">
        <v>1</v>
      </c>
      <c r="E42" s="499" t="s">
        <v>48</v>
      </c>
      <c r="F42" s="481" t="s">
        <v>158</v>
      </c>
      <c r="G42" s="482" t="s">
        <v>174</v>
      </c>
      <c r="H42" s="476" t="str">
        <f>VLOOKUP(E42,WD!$C$6:$K$53,3,FALSE)</f>
        <v>新墟</v>
      </c>
      <c r="I42" s="560" t="s">
        <v>158</v>
      </c>
      <c r="J42" s="483" t="str">
        <f>VLOOKUP(G42,WD!$C$6:$K$53,3,FALSE)</f>
        <v>PurpleBlu</v>
      </c>
      <c r="K42" s="22">
        <v>2</v>
      </c>
      <c r="L42" s="14">
        <v>46</v>
      </c>
      <c r="M42" s="14">
        <v>42</v>
      </c>
      <c r="N42" s="14">
        <v>0</v>
      </c>
      <c r="O42" s="28" t="s">
        <v>971</v>
      </c>
      <c r="P42" s="20" t="s">
        <v>173</v>
      </c>
      <c r="Q42" s="9" t="s">
        <v>155</v>
      </c>
      <c r="R42" s="7" t="s">
        <v>14</v>
      </c>
      <c r="S42" s="7" t="s">
        <v>156</v>
      </c>
      <c r="T42" s="7" t="s">
        <v>740</v>
      </c>
      <c r="U42" s="7" t="s">
        <v>157</v>
      </c>
      <c r="V42" s="7" t="s">
        <v>20</v>
      </c>
    </row>
    <row r="43" spans="1:22" ht="15.75">
      <c r="A43" s="83"/>
      <c r="B43" s="27">
        <v>38</v>
      </c>
      <c r="C43" s="503" t="s">
        <v>173</v>
      </c>
      <c r="D43" s="504">
        <v>2</v>
      </c>
      <c r="E43" s="505" t="s">
        <v>74</v>
      </c>
      <c r="F43" s="496" t="s">
        <v>158</v>
      </c>
      <c r="G43" s="497" t="s">
        <v>65</v>
      </c>
      <c r="H43" s="476" t="str">
        <f>VLOOKUP(E43,WD!$C$6:$K$53,3,FALSE)</f>
        <v>米五米六</v>
      </c>
      <c r="I43" s="560" t="s">
        <v>158</v>
      </c>
      <c r="J43" s="483" t="str">
        <f>VLOOKUP(G43,WD!$C$6:$K$53,3,FALSE)</f>
        <v>Swing</v>
      </c>
      <c r="K43" s="22">
        <v>2</v>
      </c>
      <c r="L43" s="14">
        <v>42</v>
      </c>
      <c r="M43" s="14">
        <v>20</v>
      </c>
      <c r="N43" s="14">
        <v>0</v>
      </c>
      <c r="O43" s="28" t="s">
        <v>965</v>
      </c>
      <c r="P43" s="20"/>
      <c r="Q43" s="17">
        <v>1</v>
      </c>
      <c r="R43" s="23" t="str">
        <f>J42</f>
        <v>PurpleBlu</v>
      </c>
      <c r="S43" s="23">
        <v>2</v>
      </c>
      <c r="T43" s="23">
        <v>0</v>
      </c>
      <c r="U43" s="23">
        <v>1</v>
      </c>
      <c r="V43" s="23">
        <f>S43*3+T43*1+U43*0</f>
        <v>6</v>
      </c>
    </row>
    <row r="44" spans="1:22" ht="15.75">
      <c r="A44" s="83"/>
      <c r="B44" s="27">
        <v>39</v>
      </c>
      <c r="C44" s="503" t="s">
        <v>173</v>
      </c>
      <c r="D44" s="504">
        <v>3</v>
      </c>
      <c r="E44" s="505" t="s">
        <v>48</v>
      </c>
      <c r="F44" s="496" t="s">
        <v>158</v>
      </c>
      <c r="G44" s="497" t="s">
        <v>65</v>
      </c>
      <c r="H44" s="476" t="str">
        <f>VLOOKUP(E44,WD!$C$6:$K$53,3,FALSE)</f>
        <v>新墟</v>
      </c>
      <c r="I44" s="560" t="s">
        <v>158</v>
      </c>
      <c r="J44" s="483" t="str">
        <f>VLOOKUP(G44,WD!$C$6:$K$53,3,FALSE)</f>
        <v>Swing</v>
      </c>
      <c r="K44" s="22">
        <v>1</v>
      </c>
      <c r="L44" s="14">
        <v>36</v>
      </c>
      <c r="M44" s="14">
        <v>33</v>
      </c>
      <c r="N44" s="14">
        <v>1</v>
      </c>
      <c r="O44" s="28" t="s">
        <v>1059</v>
      </c>
      <c r="P44" s="20"/>
      <c r="Q44" s="17">
        <v>2</v>
      </c>
      <c r="R44" s="23" t="str">
        <f>H42</f>
        <v>新墟</v>
      </c>
      <c r="S44" s="23">
        <v>1</v>
      </c>
      <c r="T44" s="23">
        <v>2</v>
      </c>
      <c r="U44" s="23">
        <v>0</v>
      </c>
      <c r="V44" s="23">
        <f>S44*3+T44*1+U44*0</f>
        <v>5</v>
      </c>
    </row>
    <row r="45" spans="1:22" ht="15.75">
      <c r="A45" s="83"/>
      <c r="B45" s="27">
        <v>40</v>
      </c>
      <c r="C45" s="503" t="s">
        <v>173</v>
      </c>
      <c r="D45" s="504">
        <v>4</v>
      </c>
      <c r="E45" s="505" t="s">
        <v>74</v>
      </c>
      <c r="F45" s="496" t="s">
        <v>158</v>
      </c>
      <c r="G45" s="497" t="s">
        <v>174</v>
      </c>
      <c r="H45" s="476" t="str">
        <f>VLOOKUP(E45,WD!$C$6:$K$53,3,FALSE)</f>
        <v>米五米六</v>
      </c>
      <c r="I45" s="560" t="s">
        <v>158</v>
      </c>
      <c r="J45" s="483" t="str">
        <f>VLOOKUP(G45,WD!$C$6:$K$53,3,FALSE)</f>
        <v>PurpleBlu</v>
      </c>
      <c r="K45" s="22">
        <v>0</v>
      </c>
      <c r="L45" s="14">
        <v>36</v>
      </c>
      <c r="M45" s="14">
        <v>42</v>
      </c>
      <c r="N45" s="14">
        <v>2</v>
      </c>
      <c r="O45" s="28" t="s">
        <v>1058</v>
      </c>
      <c r="P45" s="20"/>
      <c r="Q45" s="17">
        <v>3</v>
      </c>
      <c r="R45" s="23" t="str">
        <f>H43</f>
        <v>米五米六</v>
      </c>
      <c r="S45" s="23">
        <v>1</v>
      </c>
      <c r="T45" s="23">
        <v>1</v>
      </c>
      <c r="U45" s="23">
        <v>1</v>
      </c>
      <c r="V45" s="23">
        <f>S45*3+T45*1+U45*0</f>
        <v>4</v>
      </c>
    </row>
    <row r="46" spans="1:22" ht="15.75">
      <c r="A46" s="83"/>
      <c r="B46" s="27">
        <v>41</v>
      </c>
      <c r="C46" s="503" t="s">
        <v>173</v>
      </c>
      <c r="D46" s="504">
        <v>5</v>
      </c>
      <c r="E46" s="505" t="s">
        <v>65</v>
      </c>
      <c r="F46" s="496" t="s">
        <v>158</v>
      </c>
      <c r="G46" s="497" t="s">
        <v>174</v>
      </c>
      <c r="H46" s="476" t="str">
        <f>VLOOKUP(E46,WD!$C$6:$K$53,3,FALSE)</f>
        <v>Swing</v>
      </c>
      <c r="I46" s="560" t="s">
        <v>158</v>
      </c>
      <c r="J46" s="483" t="str">
        <f>VLOOKUP(G46,WD!$C$6:$K$53,3,FALSE)</f>
        <v>PurpleBlu</v>
      </c>
      <c r="K46" s="22">
        <v>0</v>
      </c>
      <c r="L46" s="14">
        <v>22</v>
      </c>
      <c r="M46" s="14">
        <v>42</v>
      </c>
      <c r="N46" s="14">
        <v>2</v>
      </c>
      <c r="O46" s="28" t="s">
        <v>1056</v>
      </c>
      <c r="P46" s="20"/>
      <c r="Q46" s="17">
        <v>4</v>
      </c>
      <c r="R46" s="23" t="str">
        <f>J43</f>
        <v>Swing</v>
      </c>
      <c r="S46" s="23">
        <v>0</v>
      </c>
      <c r="T46" s="23">
        <v>1</v>
      </c>
      <c r="U46" s="23">
        <v>2</v>
      </c>
      <c r="V46" s="23">
        <f>S46*3+T46*1+U46*0</f>
        <v>1</v>
      </c>
    </row>
    <row r="47" spans="1:22" ht="15.75">
      <c r="A47" s="83"/>
      <c r="B47" s="495">
        <v>42</v>
      </c>
      <c r="C47" s="254" t="s">
        <v>173</v>
      </c>
      <c r="D47" s="255">
        <v>6</v>
      </c>
      <c r="E47" s="498" t="s">
        <v>48</v>
      </c>
      <c r="F47" s="484" t="s">
        <v>158</v>
      </c>
      <c r="G47" s="485" t="s">
        <v>74</v>
      </c>
      <c r="H47" s="477" t="str">
        <f>VLOOKUP(E47,WD!$C$6:$K$53,3,FALSE)</f>
        <v>新墟</v>
      </c>
      <c r="I47" s="560" t="s">
        <v>158</v>
      </c>
      <c r="J47" s="486" t="str">
        <f>VLOOKUP(G47,WD!$C$6:$K$53,3,FALSE)</f>
        <v>米五米六</v>
      </c>
      <c r="K47" s="22">
        <v>1</v>
      </c>
      <c r="L47" s="14">
        <v>31</v>
      </c>
      <c r="M47" s="14">
        <v>38</v>
      </c>
      <c r="N47" s="14">
        <v>1</v>
      </c>
      <c r="O47" s="28" t="s">
        <v>1049</v>
      </c>
      <c r="P47" s="10"/>
      <c r="Q47" s="10"/>
      <c r="R47" s="10"/>
      <c r="S47" s="10"/>
      <c r="T47" s="10"/>
      <c r="U47" s="10"/>
      <c r="V47" s="10"/>
    </row>
    <row r="48" spans="1:22" ht="15.75">
      <c r="A48" s="83">
        <f>IF(IQ44&lt;&gt;IQ44,IQ44,"")</f>
      </c>
      <c r="B48" s="27">
        <v>43</v>
      </c>
      <c r="C48" s="252" t="s">
        <v>175</v>
      </c>
      <c r="D48" s="253">
        <v>1</v>
      </c>
      <c r="E48" s="499" t="s">
        <v>49</v>
      </c>
      <c r="F48" s="481" t="s">
        <v>158</v>
      </c>
      <c r="G48" s="482" t="s">
        <v>176</v>
      </c>
      <c r="H48" s="476" t="str">
        <f>VLOOKUP(E48,WD!$C$6:$K$53,3,FALSE)</f>
        <v>養身</v>
      </c>
      <c r="I48" s="560" t="s">
        <v>158</v>
      </c>
      <c r="J48" s="483" t="str">
        <f>VLOOKUP(G48,WD!$C$6:$K$53,3,FALSE)</f>
        <v>我不知道該回什麼</v>
      </c>
      <c r="K48" s="22">
        <v>2</v>
      </c>
      <c r="L48" s="14">
        <v>42</v>
      </c>
      <c r="M48" s="14">
        <v>0</v>
      </c>
      <c r="N48" s="14">
        <v>0</v>
      </c>
      <c r="O48" s="28" t="s">
        <v>970</v>
      </c>
      <c r="P48" s="9" t="s">
        <v>175</v>
      </c>
      <c r="Q48" s="9" t="s">
        <v>155</v>
      </c>
      <c r="R48" s="7" t="s">
        <v>14</v>
      </c>
      <c r="S48" s="7" t="s">
        <v>156</v>
      </c>
      <c r="T48" s="7" t="s">
        <v>740</v>
      </c>
      <c r="U48" s="7" t="s">
        <v>157</v>
      </c>
      <c r="V48" s="7" t="s">
        <v>20</v>
      </c>
    </row>
    <row r="49" spans="1:23" ht="15.75">
      <c r="A49" s="83"/>
      <c r="B49" s="27">
        <v>44</v>
      </c>
      <c r="C49" s="503" t="s">
        <v>175</v>
      </c>
      <c r="D49" s="504">
        <v>2</v>
      </c>
      <c r="E49" s="505" t="s">
        <v>75</v>
      </c>
      <c r="F49" s="496" t="s">
        <v>158</v>
      </c>
      <c r="G49" s="497" t="s">
        <v>66</v>
      </c>
      <c r="H49" s="476" t="str">
        <f>VLOOKUP(E49,WD!$C$6:$K$53,3,FALSE)</f>
        <v>葵青-悟能</v>
      </c>
      <c r="I49" s="560" t="s">
        <v>158</v>
      </c>
      <c r="J49" s="483" t="str">
        <f>VLOOKUP(G49,WD!$C$6:$K$53,3,FALSE)</f>
        <v>TUNG</v>
      </c>
      <c r="K49" s="22">
        <v>0</v>
      </c>
      <c r="L49" s="14">
        <v>0</v>
      </c>
      <c r="M49" s="14">
        <v>42</v>
      </c>
      <c r="N49" s="14">
        <v>2</v>
      </c>
      <c r="O49" s="28" t="s">
        <v>967</v>
      </c>
      <c r="P49" s="9"/>
      <c r="Q49" s="17">
        <v>1</v>
      </c>
      <c r="R49" s="23" t="str">
        <f>H49</f>
        <v>葵青-悟能</v>
      </c>
      <c r="S49" s="23">
        <v>2</v>
      </c>
      <c r="T49" s="23">
        <v>0</v>
      </c>
      <c r="U49" s="23">
        <v>1</v>
      </c>
      <c r="V49" s="23">
        <f>S49*3+T49*1+U49*0</f>
        <v>6</v>
      </c>
      <c r="W49" s="6">
        <f>74/65</f>
        <v>1.1384615384615384</v>
      </c>
    </row>
    <row r="50" spans="1:23" ht="15.75">
      <c r="A50" s="83"/>
      <c r="B50" s="27">
        <v>45</v>
      </c>
      <c r="C50" s="503" t="s">
        <v>175</v>
      </c>
      <c r="D50" s="504">
        <v>3</v>
      </c>
      <c r="E50" s="505" t="s">
        <v>49</v>
      </c>
      <c r="F50" s="496" t="s">
        <v>158</v>
      </c>
      <c r="G50" s="497" t="s">
        <v>66</v>
      </c>
      <c r="H50" s="476" t="str">
        <f>VLOOKUP(E50,WD!$C$6:$K$53,3,FALSE)</f>
        <v>養身</v>
      </c>
      <c r="I50" s="560" t="s">
        <v>158</v>
      </c>
      <c r="J50" s="483" t="str">
        <f>VLOOKUP(G50,WD!$C$6:$K$53,3,FALSE)</f>
        <v>TUNG</v>
      </c>
      <c r="K50" s="22">
        <v>2</v>
      </c>
      <c r="L50" s="14">
        <v>42</v>
      </c>
      <c r="M50" s="14">
        <v>22</v>
      </c>
      <c r="N50" s="14">
        <v>0</v>
      </c>
      <c r="O50" s="28" t="s">
        <v>1051</v>
      </c>
      <c r="P50" s="9"/>
      <c r="Q50" s="17">
        <v>2</v>
      </c>
      <c r="R50" s="23" t="str">
        <f>H48</f>
        <v>養身</v>
      </c>
      <c r="S50" s="23">
        <v>2</v>
      </c>
      <c r="T50" s="23">
        <v>0</v>
      </c>
      <c r="U50" s="23">
        <v>1</v>
      </c>
      <c r="V50" s="23">
        <f>S50*3+T50*1+U50*0</f>
        <v>6</v>
      </c>
      <c r="W50" s="6">
        <f>43/42</f>
        <v>1.0238095238095237</v>
      </c>
    </row>
    <row r="51" spans="2:23" ht="15.75">
      <c r="B51" s="27">
        <v>46</v>
      </c>
      <c r="C51" s="503" t="s">
        <v>175</v>
      </c>
      <c r="D51" s="504">
        <v>4</v>
      </c>
      <c r="E51" s="505" t="s">
        <v>75</v>
      </c>
      <c r="F51" s="496" t="s">
        <v>158</v>
      </c>
      <c r="G51" s="497" t="s">
        <v>176</v>
      </c>
      <c r="H51" s="476" t="str">
        <f>VLOOKUP(E51,WD!$C$6:$K$53,3,FALSE)</f>
        <v>葵青-悟能</v>
      </c>
      <c r="I51" s="560" t="s">
        <v>158</v>
      </c>
      <c r="J51" s="483" t="str">
        <f>VLOOKUP(G51,WD!$C$6:$K$53,3,FALSE)</f>
        <v>我不知道該回什麼</v>
      </c>
      <c r="K51" s="22">
        <v>2</v>
      </c>
      <c r="L51" s="14">
        <v>42</v>
      </c>
      <c r="M51" s="14">
        <v>0</v>
      </c>
      <c r="N51" s="14">
        <v>0</v>
      </c>
      <c r="O51" s="28" t="s">
        <v>970</v>
      </c>
      <c r="P51" s="9"/>
      <c r="Q51" s="17">
        <v>3</v>
      </c>
      <c r="R51" s="23" t="str">
        <f>J49</f>
        <v>TUNG</v>
      </c>
      <c r="S51" s="23">
        <v>2</v>
      </c>
      <c r="T51" s="23">
        <v>0</v>
      </c>
      <c r="U51" s="23">
        <v>1</v>
      </c>
      <c r="V51" s="23">
        <f>S51*3+T51*1+U51*0</f>
        <v>6</v>
      </c>
      <c r="W51" s="6">
        <f>22/42</f>
        <v>0.5238095238095238</v>
      </c>
    </row>
    <row r="52" spans="2:22" ht="15.75">
      <c r="B52" s="27">
        <v>47</v>
      </c>
      <c r="C52" s="503" t="s">
        <v>175</v>
      </c>
      <c r="D52" s="504">
        <v>5</v>
      </c>
      <c r="E52" s="505" t="s">
        <v>66</v>
      </c>
      <c r="F52" s="496" t="s">
        <v>158</v>
      </c>
      <c r="G52" s="497" t="s">
        <v>176</v>
      </c>
      <c r="H52" s="476" t="str">
        <f>VLOOKUP(E52,WD!$C$6:$K$53,3,FALSE)</f>
        <v>TUNG</v>
      </c>
      <c r="I52" s="560" t="s">
        <v>158</v>
      </c>
      <c r="J52" s="483" t="str">
        <f>VLOOKUP(G52,WD!$C$6:$K$53,3,FALSE)</f>
        <v>我不知道該回什麼</v>
      </c>
      <c r="K52" s="22">
        <v>2</v>
      </c>
      <c r="L52" s="14">
        <v>42</v>
      </c>
      <c r="M52" s="14">
        <v>0</v>
      </c>
      <c r="N52" s="14">
        <v>0</v>
      </c>
      <c r="O52" s="28" t="s">
        <v>970</v>
      </c>
      <c r="P52" s="9"/>
      <c r="Q52" s="609"/>
      <c r="R52" s="610" t="str">
        <f>J48</f>
        <v>我不知道該回什麼</v>
      </c>
      <c r="S52" s="610"/>
      <c r="T52" s="610"/>
      <c r="U52" s="610"/>
      <c r="V52" s="610"/>
    </row>
    <row r="53" spans="2:17" ht="15.75">
      <c r="B53" s="495">
        <v>48</v>
      </c>
      <c r="C53" s="254" t="s">
        <v>175</v>
      </c>
      <c r="D53" s="255">
        <v>6</v>
      </c>
      <c r="E53" s="498" t="s">
        <v>49</v>
      </c>
      <c r="F53" s="484" t="s">
        <v>158</v>
      </c>
      <c r="G53" s="485" t="s">
        <v>75</v>
      </c>
      <c r="H53" s="477" t="str">
        <f>VLOOKUP(E53,WD!$C$6:$K$53,3,FALSE)</f>
        <v>養身</v>
      </c>
      <c r="I53" s="560" t="s">
        <v>158</v>
      </c>
      <c r="J53" s="486" t="str">
        <f>VLOOKUP(G53,WD!$C$6:$K$53,3,FALSE)</f>
        <v>葵青-悟能</v>
      </c>
      <c r="K53" s="22">
        <v>0</v>
      </c>
      <c r="L53" s="14">
        <v>32</v>
      </c>
      <c r="M53" s="14">
        <v>43</v>
      </c>
      <c r="N53" s="14">
        <v>2</v>
      </c>
      <c r="O53" s="6" t="s">
        <v>1048</v>
      </c>
      <c r="P53" s="28"/>
      <c r="Q53" s="28"/>
    </row>
    <row r="54" spans="16:17" ht="15.75">
      <c r="P54" s="28"/>
      <c r="Q54" s="28"/>
    </row>
    <row r="55" spans="16:17" ht="15.75">
      <c r="P55" s="28"/>
      <c r="Q55" s="28"/>
    </row>
    <row r="56" spans="16:17" ht="15.75">
      <c r="P56" s="28"/>
      <c r="Q56" s="28"/>
    </row>
    <row r="57" spans="16:17" ht="15.75">
      <c r="P57" s="28"/>
      <c r="Q57" s="28"/>
    </row>
    <row r="58" spans="16:17" ht="15.75">
      <c r="P58" s="28"/>
      <c r="Q58" s="28"/>
    </row>
    <row r="59" spans="16:17" ht="15.75">
      <c r="P59" s="28"/>
      <c r="Q59" s="28"/>
    </row>
    <row r="60" spans="16:17" ht="15.75">
      <c r="P60" s="28"/>
      <c r="Q60" s="28"/>
    </row>
    <row r="61" spans="16:17" ht="15.75">
      <c r="P61" s="28"/>
      <c r="Q61" s="28"/>
    </row>
    <row r="62" spans="16:17" ht="15.75">
      <c r="P62" s="28"/>
      <c r="Q62" s="28"/>
    </row>
    <row r="63" spans="16:17" ht="15.75">
      <c r="P63" s="28"/>
      <c r="Q63" s="28"/>
    </row>
    <row r="64" spans="16:17" ht="15.75">
      <c r="P64" s="28"/>
      <c r="Q64" s="28"/>
    </row>
    <row r="65" spans="16:17" ht="15.75">
      <c r="P65" s="28"/>
      <c r="Q65" s="28"/>
    </row>
    <row r="66" spans="16:17" ht="15.75">
      <c r="P66" s="28"/>
      <c r="Q66" s="28"/>
    </row>
    <row r="67" spans="16:17" ht="15.75">
      <c r="P67" s="28"/>
      <c r="Q67" s="28"/>
    </row>
    <row r="68" spans="16:17" ht="15.75">
      <c r="P68" s="28"/>
      <c r="Q68" s="28"/>
    </row>
    <row r="69" spans="16:17" ht="15.75">
      <c r="P69" s="28"/>
      <c r="Q69" s="28"/>
    </row>
    <row r="70" spans="16:17" ht="15.75">
      <c r="P70" s="28"/>
      <c r="Q70" s="28"/>
    </row>
    <row r="71" spans="16:17" ht="15.75">
      <c r="P71" s="28"/>
      <c r="Q71" s="28"/>
    </row>
    <row r="72" spans="16:23" ht="15.75">
      <c r="P72" s="20"/>
      <c r="Q72" s="182"/>
      <c r="R72" s="182"/>
      <c r="S72" s="182"/>
      <c r="T72" s="182"/>
      <c r="U72" s="182"/>
      <c r="V72" s="20"/>
      <c r="W72" s="28"/>
    </row>
    <row r="73" spans="16:23" ht="15.75">
      <c r="P73" s="28"/>
      <c r="Q73" s="182"/>
      <c r="R73" s="182"/>
      <c r="S73" s="182"/>
      <c r="T73" s="182"/>
      <c r="U73" s="182"/>
      <c r="V73" s="20"/>
      <c r="W73" s="28"/>
    </row>
    <row r="74" spans="16:23" ht="15.75">
      <c r="P74" s="28"/>
      <c r="Q74" s="182"/>
      <c r="R74" s="182"/>
      <c r="S74" s="182"/>
      <c r="T74" s="182"/>
      <c r="U74" s="182"/>
      <c r="V74" s="20"/>
      <c r="W74" s="28"/>
    </row>
    <row r="75" spans="16:23" ht="15.75">
      <c r="P75" s="28"/>
      <c r="Q75" s="182"/>
      <c r="R75" s="182"/>
      <c r="S75" s="182"/>
      <c r="T75" s="182"/>
      <c r="U75" s="182"/>
      <c r="V75" s="20"/>
      <c r="W75" s="28"/>
    </row>
    <row r="76" spans="16:23" ht="15.75">
      <c r="P76" s="28"/>
      <c r="Q76" s="522"/>
      <c r="R76" s="182"/>
      <c r="S76" s="182"/>
      <c r="T76" s="182"/>
      <c r="U76" s="182"/>
      <c r="V76" s="20"/>
      <c r="W76" s="28"/>
    </row>
    <row r="77" spans="16:23" ht="15.75">
      <c r="P77" s="28"/>
      <c r="Q77" s="28"/>
      <c r="R77" s="28"/>
      <c r="S77" s="28"/>
      <c r="T77" s="28"/>
      <c r="U77" s="28"/>
      <c r="V77" s="20"/>
      <c r="W77" s="28"/>
    </row>
    <row r="78" spans="16:23" ht="15.75">
      <c r="P78" s="20"/>
      <c r="Q78" s="182"/>
      <c r="R78" s="182"/>
      <c r="S78" s="182"/>
      <c r="T78" s="182"/>
      <c r="U78" s="182"/>
      <c r="V78" s="20"/>
      <c r="W78" s="28"/>
    </row>
    <row r="79" spans="16:23" ht="15.75">
      <c r="P79" s="28"/>
      <c r="Q79" s="182"/>
      <c r="R79" s="182"/>
      <c r="S79" s="182"/>
      <c r="T79" s="182"/>
      <c r="U79" s="182"/>
      <c r="V79" s="20"/>
      <c r="W79" s="28"/>
    </row>
    <row r="80" spans="16:23" ht="15.75">
      <c r="P80" s="28"/>
      <c r="Q80" s="182"/>
      <c r="R80" s="182"/>
      <c r="S80" s="182"/>
      <c r="T80" s="182"/>
      <c r="U80" s="182"/>
      <c r="V80" s="20"/>
      <c r="W80" s="28"/>
    </row>
    <row r="81" spans="16:23" ht="15.75">
      <c r="P81" s="28"/>
      <c r="Q81" s="522"/>
      <c r="R81" s="182"/>
      <c r="S81" s="182"/>
      <c r="T81" s="182"/>
      <c r="U81" s="182"/>
      <c r="V81" s="20"/>
      <c r="W81" s="28"/>
    </row>
    <row r="82" spans="16:23" ht="15.75">
      <c r="P82" s="28"/>
      <c r="Q82" s="522"/>
      <c r="R82" s="182"/>
      <c r="S82" s="182"/>
      <c r="T82" s="182"/>
      <c r="U82" s="182"/>
      <c r="V82" s="20"/>
      <c r="W82" s="28"/>
    </row>
    <row r="83" spans="16:23" ht="15.75">
      <c r="P83" s="28"/>
      <c r="Q83" s="28"/>
      <c r="R83" s="28"/>
      <c r="S83" s="28"/>
      <c r="T83" s="28"/>
      <c r="U83" s="28"/>
      <c r="V83" s="20"/>
      <c r="W83" s="28"/>
    </row>
    <row r="84" spans="16:23" ht="15.75">
      <c r="P84" s="20"/>
      <c r="Q84" s="182"/>
      <c r="R84" s="182"/>
      <c r="S84" s="182"/>
      <c r="T84" s="182"/>
      <c r="U84" s="182"/>
      <c r="V84" s="20"/>
      <c r="W84" s="28"/>
    </row>
    <row r="85" spans="16:23" ht="15.75">
      <c r="P85" s="28"/>
      <c r="Q85" s="182"/>
      <c r="R85" s="182"/>
      <c r="S85" s="182"/>
      <c r="T85" s="182"/>
      <c r="U85" s="182"/>
      <c r="V85" s="20"/>
      <c r="W85" s="28"/>
    </row>
    <row r="86" spans="16:23" ht="15.75">
      <c r="P86" s="28"/>
      <c r="Q86" s="182"/>
      <c r="R86" s="182"/>
      <c r="S86" s="182"/>
      <c r="T86" s="182"/>
      <c r="U86" s="182"/>
      <c r="V86" s="20"/>
      <c r="W86" s="28"/>
    </row>
    <row r="87" spans="16:23" ht="15.75">
      <c r="P87" s="28"/>
      <c r="Q87" s="522"/>
      <c r="R87" s="182"/>
      <c r="S87" s="182"/>
      <c r="T87" s="182"/>
      <c r="U87" s="182"/>
      <c r="V87" s="20"/>
      <c r="W87" s="28"/>
    </row>
    <row r="88" spans="16:23" ht="15.75">
      <c r="P88" s="28"/>
      <c r="Q88" s="522"/>
      <c r="R88" s="182"/>
      <c r="S88" s="182"/>
      <c r="T88" s="182"/>
      <c r="U88" s="182"/>
      <c r="V88" s="20"/>
      <c r="W88" s="28"/>
    </row>
    <row r="89" spans="16:23" ht="15.75">
      <c r="P89" s="28"/>
      <c r="Q89" s="28"/>
      <c r="R89" s="28"/>
      <c r="S89" s="28"/>
      <c r="T89" s="28"/>
      <c r="U89" s="28"/>
      <c r="V89" s="20"/>
      <c r="W89" s="28"/>
    </row>
    <row r="90" spans="16:23" ht="15.75">
      <c r="P90" s="20"/>
      <c r="Q90" s="182"/>
      <c r="R90" s="182"/>
      <c r="S90" s="182"/>
      <c r="T90" s="182"/>
      <c r="U90" s="182"/>
      <c r="V90" s="20"/>
      <c r="W90" s="28"/>
    </row>
    <row r="91" spans="16:23" ht="15.75">
      <c r="P91" s="28"/>
      <c r="Q91" s="182"/>
      <c r="R91" s="182"/>
      <c r="S91" s="182"/>
      <c r="T91" s="182"/>
      <c r="U91" s="182"/>
      <c r="V91" s="20"/>
      <c r="W91" s="28"/>
    </row>
    <row r="92" spans="16:23" ht="15.75">
      <c r="P92" s="28"/>
      <c r="Q92" s="182"/>
      <c r="R92" s="182"/>
      <c r="S92" s="182"/>
      <c r="T92" s="182"/>
      <c r="U92" s="182"/>
      <c r="V92" s="20"/>
      <c r="W92" s="28"/>
    </row>
    <row r="93" spans="16:23" ht="15.75">
      <c r="P93" s="28"/>
      <c r="Q93" s="182"/>
      <c r="R93" s="182"/>
      <c r="S93" s="182"/>
      <c r="T93" s="182"/>
      <c r="U93" s="182"/>
      <c r="V93" s="20"/>
      <c r="W93" s="28"/>
    </row>
    <row r="94" spans="16:23" ht="15.75">
      <c r="P94" s="28"/>
      <c r="Q94" s="182"/>
      <c r="R94" s="182"/>
      <c r="S94" s="182"/>
      <c r="T94" s="182"/>
      <c r="U94" s="182"/>
      <c r="V94" s="20"/>
      <c r="W94" s="28"/>
    </row>
    <row r="95" spans="16:17" ht="15.75">
      <c r="P95" s="28"/>
      <c r="Q95" s="28"/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portrait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69"/>
  <sheetViews>
    <sheetView zoomScale="70" zoomScaleNormal="70" zoomScalePageLayoutView="0" workbookViewId="0" topLeftCell="A138">
      <selection activeCell="O169" sqref="O169"/>
    </sheetView>
  </sheetViews>
  <sheetFormatPr defaultColWidth="8.75390625" defaultRowHeight="16.5"/>
  <cols>
    <col min="1" max="1" width="8.75390625" style="88" customWidth="1"/>
    <col min="2" max="2" width="13.375" style="88" customWidth="1"/>
    <col min="3" max="3" width="9.625" style="96" customWidth="1"/>
    <col min="4" max="6" width="10.625" style="96" customWidth="1"/>
    <col min="7" max="7" width="10.625" style="88" customWidth="1"/>
    <col min="8" max="8" width="12.625" style="97" customWidth="1"/>
    <col min="9" max="9" width="12.625" style="98" customWidth="1"/>
    <col min="10" max="10" width="13.375" style="88" customWidth="1"/>
    <col min="11" max="11" width="9.625" style="88" customWidth="1"/>
    <col min="12" max="13" width="10.625" style="96" customWidth="1"/>
    <col min="14" max="15" width="10.625" style="88" customWidth="1"/>
    <col min="16" max="16" width="12.625" style="99" customWidth="1"/>
    <col min="17" max="16384" width="8.75390625" style="88" customWidth="1"/>
  </cols>
  <sheetData>
    <row r="2" spans="2:11" ht="16.5" customHeight="1">
      <c r="B2" s="89"/>
      <c r="C2" s="100"/>
      <c r="D2" s="100"/>
      <c r="E2" s="679" t="s">
        <v>573</v>
      </c>
      <c r="F2" s="679"/>
      <c r="G2" s="679"/>
      <c r="H2" s="679"/>
      <c r="I2" s="679"/>
      <c r="J2" s="679"/>
      <c r="K2" s="679"/>
    </row>
    <row r="3" spans="3:11" ht="16.5" customHeight="1">
      <c r="C3" s="100"/>
      <c r="D3" s="100"/>
      <c r="E3" s="679" t="s">
        <v>944</v>
      </c>
      <c r="F3" s="679"/>
      <c r="G3" s="679"/>
      <c r="H3" s="679"/>
      <c r="I3" s="679"/>
      <c r="J3" s="679"/>
      <c r="K3" s="679"/>
    </row>
    <row r="4" spans="3:10" ht="16.5" customHeight="1">
      <c r="C4" s="100"/>
      <c r="D4" s="100"/>
      <c r="E4" s="100"/>
      <c r="F4" s="101"/>
      <c r="G4" s="101"/>
      <c r="H4" s="89"/>
      <c r="I4" s="101"/>
      <c r="J4" s="101"/>
    </row>
    <row r="5" spans="3:12" ht="16.5" customHeight="1">
      <c r="C5" s="100"/>
      <c r="D5" s="102"/>
      <c r="E5" s="103"/>
      <c r="F5" s="104"/>
      <c r="G5" s="105"/>
      <c r="H5" s="267" t="s">
        <v>250</v>
      </c>
      <c r="I5" s="105"/>
      <c r="J5" s="105"/>
      <c r="K5" s="104"/>
      <c r="L5" s="106"/>
    </row>
    <row r="6" spans="4:12" ht="16.5" customHeight="1">
      <c r="D6" s="106"/>
      <c r="E6" s="107"/>
      <c r="F6" s="104"/>
      <c r="G6" s="104"/>
      <c r="H6" s="267" t="s">
        <v>574</v>
      </c>
      <c r="I6" s="108"/>
      <c r="J6" s="104"/>
      <c r="K6" s="104"/>
      <c r="L6" s="106"/>
    </row>
    <row r="7" spans="6:8" ht="16.5" customHeight="1">
      <c r="F7" s="88"/>
      <c r="H7" s="268"/>
    </row>
    <row r="8" spans="2:10" ht="15.75">
      <c r="B8" s="109"/>
      <c r="C8" s="109"/>
      <c r="D8" s="109"/>
      <c r="E8" s="109"/>
      <c r="F8" s="109"/>
      <c r="G8" s="109"/>
      <c r="I8" s="109"/>
      <c r="J8" s="109"/>
    </row>
    <row r="9" spans="2:14" ht="17.25" thickBot="1">
      <c r="B9" s="96"/>
      <c r="D9" s="683" t="s">
        <v>624</v>
      </c>
      <c r="E9" s="683"/>
      <c r="F9" s="683"/>
      <c r="G9" s="96"/>
      <c r="H9" s="582"/>
      <c r="I9" s="109"/>
      <c r="J9" s="96"/>
      <c r="K9" s="683" t="s">
        <v>633</v>
      </c>
      <c r="L9" s="683"/>
      <c r="M9" s="683"/>
      <c r="N9" s="683"/>
    </row>
    <row r="10" spans="2:28" ht="16.5" thickTop="1">
      <c r="B10" s="109"/>
      <c r="C10" s="110" t="s">
        <v>138</v>
      </c>
      <c r="D10" s="111" t="s">
        <v>251</v>
      </c>
      <c r="E10" s="112" t="s">
        <v>453</v>
      </c>
      <c r="F10" s="112" t="s">
        <v>454</v>
      </c>
      <c r="G10" s="113"/>
      <c r="H10" s="583"/>
      <c r="I10" s="109"/>
      <c r="J10" s="586" t="s">
        <v>252</v>
      </c>
      <c r="K10" s="586" t="s">
        <v>253</v>
      </c>
      <c r="L10" s="684" t="s">
        <v>455</v>
      </c>
      <c r="M10" s="684"/>
      <c r="N10" s="684"/>
      <c r="O10" s="684"/>
      <c r="X10" s="96"/>
      <c r="Y10" s="96"/>
      <c r="Z10" s="96"/>
      <c r="AA10" s="96"/>
      <c r="AB10" s="96"/>
    </row>
    <row r="11" spans="2:28" ht="15.75">
      <c r="B11" s="109"/>
      <c r="C11" s="114"/>
      <c r="D11" s="115" t="s">
        <v>254</v>
      </c>
      <c r="E11" s="116" t="s">
        <v>456</v>
      </c>
      <c r="F11" s="116" t="s">
        <v>255</v>
      </c>
      <c r="G11" s="117"/>
      <c r="I11" s="109"/>
      <c r="J11" s="587" t="s">
        <v>457</v>
      </c>
      <c r="K11" s="587" t="s">
        <v>458</v>
      </c>
      <c r="L11" s="588" t="s">
        <v>125</v>
      </c>
      <c r="M11" s="588" t="s">
        <v>126</v>
      </c>
      <c r="N11" s="587"/>
      <c r="O11" s="588"/>
      <c r="W11" s="96"/>
      <c r="X11" s="96"/>
      <c r="Y11" s="96"/>
      <c r="Z11" s="96"/>
      <c r="AA11" s="96"/>
      <c r="AB11" s="96"/>
    </row>
    <row r="12" spans="2:28" ht="15.75">
      <c r="B12" s="118"/>
      <c r="C12" s="114"/>
      <c r="D12" s="115" t="s">
        <v>256</v>
      </c>
      <c r="E12" s="115" t="s">
        <v>257</v>
      </c>
      <c r="F12" s="115" t="s">
        <v>459</v>
      </c>
      <c r="G12" s="117"/>
      <c r="H12" s="119"/>
      <c r="I12" s="120"/>
      <c r="J12" s="593">
        <v>0.375</v>
      </c>
      <c r="K12" s="588">
        <v>1</v>
      </c>
      <c r="L12" s="590" t="s">
        <v>723</v>
      </c>
      <c r="M12" s="594"/>
      <c r="N12" s="595"/>
      <c r="O12" s="591"/>
      <c r="W12" s="96"/>
      <c r="X12" s="96"/>
      <c r="Y12" s="96"/>
      <c r="Z12" s="96"/>
      <c r="AA12" s="96"/>
      <c r="AB12" s="96"/>
    </row>
    <row r="13" spans="2:28" ht="16.5" thickBot="1">
      <c r="B13" s="109"/>
      <c r="C13" s="122"/>
      <c r="D13" s="123" t="s">
        <v>258</v>
      </c>
      <c r="E13" s="124" t="s">
        <v>147</v>
      </c>
      <c r="F13" s="124" t="s">
        <v>460</v>
      </c>
      <c r="G13" s="125"/>
      <c r="H13" s="119"/>
      <c r="I13" s="120"/>
      <c r="J13" s="593">
        <v>0.3888888888888889</v>
      </c>
      <c r="K13" s="588">
        <v>2</v>
      </c>
      <c r="L13" s="590" t="s">
        <v>725</v>
      </c>
      <c r="M13" s="591"/>
      <c r="N13" s="591"/>
      <c r="O13" s="596"/>
      <c r="W13" s="96"/>
      <c r="X13" s="96"/>
      <c r="Y13" s="96"/>
      <c r="Z13" s="96"/>
      <c r="AA13" s="96"/>
      <c r="AB13" s="96"/>
    </row>
    <row r="14" spans="2:28" ht="16.5" thickTop="1">
      <c r="B14" s="109"/>
      <c r="C14" s="109"/>
      <c r="D14" s="120"/>
      <c r="E14" s="120"/>
      <c r="F14" s="109"/>
      <c r="G14" s="109"/>
      <c r="I14" s="109"/>
      <c r="J14" s="593">
        <v>0.402777777777778</v>
      </c>
      <c r="K14" s="588">
        <v>3</v>
      </c>
      <c r="L14" s="590" t="s">
        <v>726</v>
      </c>
      <c r="M14" s="596"/>
      <c r="N14" s="591"/>
      <c r="O14" s="596"/>
      <c r="R14" s="96"/>
      <c r="W14" s="96"/>
      <c r="X14" s="96"/>
      <c r="Y14" s="96"/>
      <c r="Z14" s="96"/>
      <c r="AA14" s="96"/>
      <c r="AB14" s="96"/>
    </row>
    <row r="15" spans="2:28" ht="15.75">
      <c r="B15" s="586" t="s">
        <v>252</v>
      </c>
      <c r="C15" s="586" t="s">
        <v>253</v>
      </c>
      <c r="D15" s="680" t="s">
        <v>455</v>
      </c>
      <c r="E15" s="681"/>
      <c r="F15" s="681"/>
      <c r="G15" s="682"/>
      <c r="I15" s="109"/>
      <c r="J15" s="593">
        <v>0.416666666666667</v>
      </c>
      <c r="K15" s="586">
        <v>4</v>
      </c>
      <c r="L15" s="590" t="s">
        <v>727</v>
      </c>
      <c r="M15" s="591"/>
      <c r="N15" s="591"/>
      <c r="O15" s="596"/>
      <c r="R15" s="96"/>
      <c r="W15" s="96"/>
      <c r="X15" s="96"/>
      <c r="Y15" s="96"/>
      <c r="Z15" s="96"/>
      <c r="AA15" s="96"/>
      <c r="AB15" s="96"/>
    </row>
    <row r="16" spans="2:15" ht="15.75">
      <c r="B16" s="587" t="s">
        <v>457</v>
      </c>
      <c r="C16" s="587" t="s">
        <v>458</v>
      </c>
      <c r="D16" s="588" t="s">
        <v>125</v>
      </c>
      <c r="E16" s="588" t="s">
        <v>126</v>
      </c>
      <c r="F16" s="587"/>
      <c r="G16" s="588"/>
      <c r="I16" s="109"/>
      <c r="J16" s="589">
        <v>0.4305555555555556</v>
      </c>
      <c r="K16" s="588">
        <v>5</v>
      </c>
      <c r="L16" s="590" t="s">
        <v>728</v>
      </c>
      <c r="M16" s="596"/>
      <c r="N16" s="591"/>
      <c r="O16" s="596"/>
    </row>
    <row r="17" spans="2:15" ht="16.5" customHeight="1">
      <c r="B17" s="589">
        <v>0.5833333333333334</v>
      </c>
      <c r="C17" s="588">
        <v>1</v>
      </c>
      <c r="D17" s="590" t="s">
        <v>642</v>
      </c>
      <c r="E17" s="590" t="s">
        <v>712</v>
      </c>
      <c r="F17" s="591"/>
      <c r="G17" s="591"/>
      <c r="H17" s="119"/>
      <c r="I17" s="120"/>
      <c r="J17" s="680" t="s">
        <v>259</v>
      </c>
      <c r="K17" s="681"/>
      <c r="L17" s="681"/>
      <c r="M17" s="681"/>
      <c r="N17" s="681"/>
      <c r="O17" s="682"/>
    </row>
    <row r="18" spans="2:15" ht="15.75">
      <c r="B18" s="589">
        <v>0.5972222222222222</v>
      </c>
      <c r="C18" s="588">
        <v>2</v>
      </c>
      <c r="D18" s="590" t="s">
        <v>643</v>
      </c>
      <c r="E18" s="590" t="s">
        <v>276</v>
      </c>
      <c r="F18" s="591"/>
      <c r="G18" s="591"/>
      <c r="I18" s="109"/>
      <c r="J18" s="593">
        <v>0.5625</v>
      </c>
      <c r="K18" s="588">
        <v>6</v>
      </c>
      <c r="L18" s="590" t="s">
        <v>724</v>
      </c>
      <c r="M18" s="594"/>
      <c r="N18" s="591"/>
      <c r="O18" s="596"/>
    </row>
    <row r="19" spans="2:15" ht="15.75">
      <c r="B19" s="589">
        <v>0.611111111111111</v>
      </c>
      <c r="C19" s="588">
        <v>3</v>
      </c>
      <c r="D19" s="590" t="s">
        <v>644</v>
      </c>
      <c r="E19" s="590" t="s">
        <v>275</v>
      </c>
      <c r="F19" s="588"/>
      <c r="G19" s="588"/>
      <c r="I19" s="109"/>
      <c r="J19" s="593">
        <v>0.576388888888889</v>
      </c>
      <c r="K19" s="588">
        <v>7</v>
      </c>
      <c r="L19" s="590" t="s">
        <v>729</v>
      </c>
      <c r="M19" s="591"/>
      <c r="N19" s="591"/>
      <c r="O19" s="596"/>
    </row>
    <row r="20" spans="2:15" ht="15.75">
      <c r="B20" s="589">
        <v>0.625</v>
      </c>
      <c r="C20" s="588">
        <v>4</v>
      </c>
      <c r="D20" s="590" t="s">
        <v>645</v>
      </c>
      <c r="E20" s="590" t="s">
        <v>266</v>
      </c>
      <c r="F20" s="588"/>
      <c r="G20" s="588"/>
      <c r="I20" s="109"/>
      <c r="J20" s="593">
        <v>0.5902777777777778</v>
      </c>
      <c r="K20" s="588">
        <v>8</v>
      </c>
      <c r="L20" s="590" t="s">
        <v>730</v>
      </c>
      <c r="M20" s="588"/>
      <c r="N20" s="591"/>
      <c r="O20" s="596"/>
    </row>
    <row r="21" spans="2:15" ht="15.75">
      <c r="B21" s="589"/>
      <c r="C21" s="588"/>
      <c r="D21" s="588"/>
      <c r="E21" s="591"/>
      <c r="F21" s="588"/>
      <c r="G21" s="588"/>
      <c r="I21" s="109"/>
      <c r="J21" s="593">
        <v>0.6041666666666666</v>
      </c>
      <c r="K21" s="586">
        <v>9</v>
      </c>
      <c r="L21" s="597" t="s">
        <v>731</v>
      </c>
      <c r="M21" s="586"/>
      <c r="N21" s="586"/>
      <c r="O21" s="588"/>
    </row>
    <row r="22" spans="2:16" ht="15.75">
      <c r="B22" s="589"/>
      <c r="C22" s="588"/>
      <c r="D22" s="591"/>
      <c r="E22" s="591"/>
      <c r="F22" s="588"/>
      <c r="G22" s="588"/>
      <c r="I22" s="109"/>
      <c r="J22" s="598"/>
      <c r="K22" s="590"/>
      <c r="L22" s="590"/>
      <c r="M22" s="590"/>
      <c r="N22" s="590"/>
      <c r="O22" s="599"/>
      <c r="P22" s="97"/>
    </row>
    <row r="23" spans="9:13" ht="15.75">
      <c r="I23" s="109"/>
      <c r="J23" s="109"/>
      <c r="L23" s="88"/>
      <c r="M23" s="88"/>
    </row>
    <row r="24" spans="9:13" ht="15.75">
      <c r="I24" s="109"/>
      <c r="J24" s="109"/>
      <c r="L24" s="88"/>
      <c r="M24" s="88"/>
    </row>
    <row r="25" spans="2:14" ht="17.25" thickBot="1">
      <c r="B25" s="96"/>
      <c r="D25" s="683" t="s">
        <v>625</v>
      </c>
      <c r="E25" s="683"/>
      <c r="F25" s="683"/>
      <c r="G25" s="96"/>
      <c r="I25" s="109"/>
      <c r="J25" s="96"/>
      <c r="K25" s="683" t="s">
        <v>632</v>
      </c>
      <c r="L25" s="683"/>
      <c r="M25" s="683"/>
      <c r="N25" s="683"/>
    </row>
    <row r="26" spans="2:15" ht="16.5" thickTop="1">
      <c r="B26" s="109"/>
      <c r="C26" s="110" t="s">
        <v>138</v>
      </c>
      <c r="D26" s="111" t="s">
        <v>251</v>
      </c>
      <c r="E26" s="112" t="s">
        <v>453</v>
      </c>
      <c r="F26" s="112" t="s">
        <v>454</v>
      </c>
      <c r="G26" s="113"/>
      <c r="I26" s="109"/>
      <c r="J26" s="586" t="s">
        <v>252</v>
      </c>
      <c r="K26" s="586" t="s">
        <v>253</v>
      </c>
      <c r="L26" s="684" t="s">
        <v>455</v>
      </c>
      <c r="M26" s="684"/>
      <c r="N26" s="684"/>
      <c r="O26" s="684"/>
    </row>
    <row r="27" spans="2:15" ht="15.75">
      <c r="B27" s="109"/>
      <c r="C27" s="114"/>
      <c r="D27" s="115" t="s">
        <v>254</v>
      </c>
      <c r="E27" s="116" t="s">
        <v>456</v>
      </c>
      <c r="F27" s="116" t="s">
        <v>255</v>
      </c>
      <c r="G27" s="117"/>
      <c r="I27" s="109"/>
      <c r="J27" s="587" t="s">
        <v>457</v>
      </c>
      <c r="K27" s="587" t="s">
        <v>458</v>
      </c>
      <c r="L27" s="592" t="s">
        <v>125</v>
      </c>
      <c r="M27" s="592" t="s">
        <v>126</v>
      </c>
      <c r="N27" s="587"/>
      <c r="O27" s="592"/>
    </row>
    <row r="28" spans="2:15" ht="15.75">
      <c r="B28" s="118"/>
      <c r="C28" s="114"/>
      <c r="D28" s="115" t="s">
        <v>256</v>
      </c>
      <c r="E28" s="115" t="s">
        <v>257</v>
      </c>
      <c r="F28" s="115" t="s">
        <v>459</v>
      </c>
      <c r="G28" s="117"/>
      <c r="H28" s="119"/>
      <c r="I28" s="120"/>
      <c r="J28" s="593">
        <v>0.375</v>
      </c>
      <c r="K28" s="592">
        <v>1</v>
      </c>
      <c r="L28" s="590" t="s">
        <v>646</v>
      </c>
      <c r="M28" s="590" t="s">
        <v>654</v>
      </c>
      <c r="N28" s="595"/>
      <c r="O28" s="591"/>
    </row>
    <row r="29" spans="2:15" ht="16.5" thickBot="1">
      <c r="B29" s="109"/>
      <c r="C29" s="122"/>
      <c r="D29" s="123" t="s">
        <v>258</v>
      </c>
      <c r="E29" s="124" t="s">
        <v>147</v>
      </c>
      <c r="F29" s="124" t="s">
        <v>460</v>
      </c>
      <c r="G29" s="125"/>
      <c r="H29" s="119"/>
      <c r="I29" s="120"/>
      <c r="J29" s="593">
        <v>0.3888888888888889</v>
      </c>
      <c r="K29" s="592">
        <v>2</v>
      </c>
      <c r="L29" s="590" t="s">
        <v>647</v>
      </c>
      <c r="M29" s="590" t="s">
        <v>655</v>
      </c>
      <c r="N29" s="591"/>
      <c r="O29" s="596"/>
    </row>
    <row r="30" spans="2:15" ht="16.5" thickTop="1">
      <c r="B30" s="109"/>
      <c r="C30" s="109"/>
      <c r="D30" s="120"/>
      <c r="E30" s="120"/>
      <c r="F30" s="109"/>
      <c r="G30" s="109"/>
      <c r="I30" s="109"/>
      <c r="J30" s="593">
        <v>0.402777777777778</v>
      </c>
      <c r="K30" s="592">
        <v>3</v>
      </c>
      <c r="L30" s="590" t="s">
        <v>648</v>
      </c>
      <c r="M30" s="590" t="s">
        <v>656</v>
      </c>
      <c r="N30" s="591"/>
      <c r="O30" s="596"/>
    </row>
    <row r="31" spans="2:15" ht="15.75">
      <c r="B31" s="586" t="s">
        <v>252</v>
      </c>
      <c r="C31" s="586" t="s">
        <v>253</v>
      </c>
      <c r="D31" s="680" t="s">
        <v>455</v>
      </c>
      <c r="E31" s="681"/>
      <c r="F31" s="681"/>
      <c r="G31" s="682"/>
      <c r="I31" s="109"/>
      <c r="J31" s="593">
        <v>0.416666666666667</v>
      </c>
      <c r="K31" s="586">
        <v>4</v>
      </c>
      <c r="L31" s="590" t="s">
        <v>649</v>
      </c>
      <c r="M31" s="590" t="s">
        <v>657</v>
      </c>
      <c r="N31" s="591"/>
      <c r="O31" s="596"/>
    </row>
    <row r="32" spans="2:15" ht="15.75">
      <c r="B32" s="587" t="s">
        <v>457</v>
      </c>
      <c r="C32" s="587" t="s">
        <v>458</v>
      </c>
      <c r="D32" s="592" t="s">
        <v>125</v>
      </c>
      <c r="E32" s="592" t="s">
        <v>126</v>
      </c>
      <c r="F32" s="587"/>
      <c r="G32" s="592"/>
      <c r="I32" s="109"/>
      <c r="J32" s="589"/>
      <c r="K32" s="592"/>
      <c r="L32" s="592"/>
      <c r="M32" s="596"/>
      <c r="N32" s="591"/>
      <c r="O32" s="596"/>
    </row>
    <row r="33" spans="2:15" ht="16.5" customHeight="1">
      <c r="B33" s="589">
        <v>0.5833333333333334</v>
      </c>
      <c r="C33" s="592">
        <v>1</v>
      </c>
      <c r="D33" s="590" t="s">
        <v>694</v>
      </c>
      <c r="E33" s="590" t="s">
        <v>697</v>
      </c>
      <c r="F33" s="591"/>
      <c r="G33" s="591"/>
      <c r="H33" s="119"/>
      <c r="I33" s="120"/>
      <c r="J33" s="680" t="s">
        <v>259</v>
      </c>
      <c r="K33" s="681"/>
      <c r="L33" s="681"/>
      <c r="M33" s="681"/>
      <c r="N33" s="681"/>
      <c r="O33" s="682"/>
    </row>
    <row r="34" spans="2:15" ht="15.75">
      <c r="B34" s="589">
        <v>0.5972222222222222</v>
      </c>
      <c r="C34" s="592">
        <v>2</v>
      </c>
      <c r="D34" s="590" t="s">
        <v>695</v>
      </c>
      <c r="E34" s="590" t="s">
        <v>698</v>
      </c>
      <c r="F34" s="591"/>
      <c r="G34" s="591"/>
      <c r="I34" s="109"/>
      <c r="J34" s="593">
        <v>0.5625</v>
      </c>
      <c r="K34" s="592">
        <v>5</v>
      </c>
      <c r="L34" s="590" t="s">
        <v>662</v>
      </c>
      <c r="M34" s="590" t="s">
        <v>670</v>
      </c>
      <c r="N34" s="591"/>
      <c r="O34" s="596"/>
    </row>
    <row r="35" spans="2:15" ht="15.75">
      <c r="B35" s="589">
        <v>0.611111111111111</v>
      </c>
      <c r="C35" s="592">
        <v>3</v>
      </c>
      <c r="D35" s="590" t="s">
        <v>696</v>
      </c>
      <c r="E35" s="590" t="s">
        <v>699</v>
      </c>
      <c r="F35" s="592"/>
      <c r="G35" s="592"/>
      <c r="I35" s="109"/>
      <c r="J35" s="593">
        <v>0.576388888888889</v>
      </c>
      <c r="K35" s="592">
        <v>6</v>
      </c>
      <c r="L35" s="590" t="s">
        <v>663</v>
      </c>
      <c r="M35" s="590" t="s">
        <v>671</v>
      </c>
      <c r="N35" s="591"/>
      <c r="O35" s="596"/>
    </row>
    <row r="36" spans="2:15" ht="15.75">
      <c r="B36" s="589">
        <v>0.625</v>
      </c>
      <c r="C36" s="592">
        <v>4</v>
      </c>
      <c r="D36" s="590" t="s">
        <v>700</v>
      </c>
      <c r="E36" s="590" t="s">
        <v>703</v>
      </c>
      <c r="F36" s="592"/>
      <c r="G36" s="592"/>
      <c r="I36" s="109"/>
      <c r="J36" s="593">
        <v>0.5902777777777778</v>
      </c>
      <c r="K36" s="592">
        <v>7</v>
      </c>
      <c r="L36" s="590" t="s">
        <v>664</v>
      </c>
      <c r="M36" s="590" t="s">
        <v>672</v>
      </c>
      <c r="N36" s="591"/>
      <c r="O36" s="596"/>
    </row>
    <row r="37" spans="2:15" ht="15.75">
      <c r="B37" s="589"/>
      <c r="C37" s="592"/>
      <c r="D37" s="594"/>
      <c r="E37" s="591"/>
      <c r="F37" s="592"/>
      <c r="G37" s="592"/>
      <c r="I37" s="109"/>
      <c r="J37" s="589">
        <v>0.6041666666666666</v>
      </c>
      <c r="K37" s="592">
        <v>8</v>
      </c>
      <c r="L37" s="590" t="s">
        <v>665</v>
      </c>
      <c r="M37" s="590" t="s">
        <v>673</v>
      </c>
      <c r="N37" s="592"/>
      <c r="O37" s="592"/>
    </row>
    <row r="38" spans="2:16" ht="15.75">
      <c r="B38" s="589"/>
      <c r="C38" s="592"/>
      <c r="D38" s="591"/>
      <c r="E38" s="591"/>
      <c r="F38" s="592"/>
      <c r="G38" s="592"/>
      <c r="I38" s="109"/>
      <c r="J38" s="589"/>
      <c r="K38" s="592"/>
      <c r="L38" s="592"/>
      <c r="M38" s="592"/>
      <c r="N38" s="592"/>
      <c r="O38" s="592"/>
      <c r="P38" s="97"/>
    </row>
    <row r="39" spans="9:13" ht="15.75">
      <c r="I39" s="109"/>
      <c r="J39" s="109"/>
      <c r="L39" s="88"/>
      <c r="M39" s="88"/>
    </row>
    <row r="40" spans="9:13" ht="15.75">
      <c r="I40" s="109"/>
      <c r="J40" s="109"/>
      <c r="L40" s="88"/>
      <c r="M40" s="88"/>
    </row>
    <row r="41" spans="2:16" ht="17.25" thickBot="1">
      <c r="B41" s="96"/>
      <c r="D41" s="683" t="s">
        <v>626</v>
      </c>
      <c r="E41" s="683"/>
      <c r="F41" s="683"/>
      <c r="G41" s="96"/>
      <c r="H41" s="99"/>
      <c r="I41" s="109"/>
      <c r="J41" s="96"/>
      <c r="K41" s="683" t="s">
        <v>631</v>
      </c>
      <c r="L41" s="683"/>
      <c r="M41" s="683"/>
      <c r="N41" s="683"/>
      <c r="P41" s="584"/>
    </row>
    <row r="42" spans="2:15" ht="16.5" thickTop="1">
      <c r="B42" s="109"/>
      <c r="C42" s="110" t="s">
        <v>138</v>
      </c>
      <c r="D42" s="111" t="s">
        <v>251</v>
      </c>
      <c r="E42" s="112" t="s">
        <v>453</v>
      </c>
      <c r="F42" s="112" t="s">
        <v>454</v>
      </c>
      <c r="G42" s="113"/>
      <c r="I42" s="109"/>
      <c r="J42" s="586" t="s">
        <v>252</v>
      </c>
      <c r="K42" s="586" t="s">
        <v>253</v>
      </c>
      <c r="L42" s="684" t="s">
        <v>455</v>
      </c>
      <c r="M42" s="684"/>
      <c r="N42" s="684"/>
      <c r="O42" s="684"/>
    </row>
    <row r="43" spans="2:15" ht="15.75">
      <c r="B43" s="109"/>
      <c r="C43" s="114"/>
      <c r="D43" s="115" t="s">
        <v>254</v>
      </c>
      <c r="E43" s="116" t="s">
        <v>456</v>
      </c>
      <c r="F43" s="116" t="s">
        <v>255</v>
      </c>
      <c r="G43" s="117"/>
      <c r="I43" s="109"/>
      <c r="J43" s="587" t="s">
        <v>457</v>
      </c>
      <c r="K43" s="587" t="s">
        <v>458</v>
      </c>
      <c r="L43" s="600" t="s">
        <v>125</v>
      </c>
      <c r="M43" s="600" t="s">
        <v>126</v>
      </c>
      <c r="N43" s="587"/>
      <c r="O43" s="600"/>
    </row>
    <row r="44" spans="2:15" ht="15.75">
      <c r="B44" s="118"/>
      <c r="C44" s="114"/>
      <c r="D44" s="115" t="s">
        <v>256</v>
      </c>
      <c r="E44" s="115" t="s">
        <v>257</v>
      </c>
      <c r="F44" s="115" t="s">
        <v>459</v>
      </c>
      <c r="G44" s="117"/>
      <c r="H44" s="119"/>
      <c r="I44" s="120"/>
      <c r="J44" s="593">
        <v>0.375</v>
      </c>
      <c r="K44" s="600">
        <v>1</v>
      </c>
      <c r="L44" s="590" t="s">
        <v>634</v>
      </c>
      <c r="M44" s="594"/>
      <c r="N44" s="595"/>
      <c r="O44" s="591"/>
    </row>
    <row r="45" spans="2:15" ht="16.5" thickBot="1">
      <c r="B45" s="109"/>
      <c r="C45" s="122"/>
      <c r="D45" s="123" t="s">
        <v>258</v>
      </c>
      <c r="E45" s="124" t="s">
        <v>147</v>
      </c>
      <c r="F45" s="124" t="s">
        <v>460</v>
      </c>
      <c r="G45" s="125"/>
      <c r="H45" s="119"/>
      <c r="I45" s="120"/>
      <c r="J45" s="593">
        <v>0.3888888888888889</v>
      </c>
      <c r="K45" s="600">
        <v>2</v>
      </c>
      <c r="L45" s="590" t="s">
        <v>638</v>
      </c>
      <c r="M45" s="591"/>
      <c r="N45" s="591"/>
      <c r="O45" s="596"/>
    </row>
    <row r="46" spans="2:15" ht="16.5" thickTop="1">
      <c r="B46" s="109"/>
      <c r="C46" s="109"/>
      <c r="D46" s="120"/>
      <c r="E46" s="120"/>
      <c r="F46" s="109"/>
      <c r="G46" s="109"/>
      <c r="I46" s="109"/>
      <c r="J46" s="593">
        <v>0.402777777777778</v>
      </c>
      <c r="K46" s="600">
        <v>3</v>
      </c>
      <c r="L46" s="590" t="s">
        <v>635</v>
      </c>
      <c r="M46" s="596"/>
      <c r="N46" s="591"/>
      <c r="O46" s="596"/>
    </row>
    <row r="47" spans="2:15" ht="15.75">
      <c r="B47" s="685" t="s">
        <v>716</v>
      </c>
      <c r="C47" s="686"/>
      <c r="D47" s="686"/>
      <c r="E47" s="686"/>
      <c r="F47" s="686"/>
      <c r="G47" s="687"/>
      <c r="I47" s="109"/>
      <c r="J47" s="593">
        <v>0.416666666666667</v>
      </c>
      <c r="K47" s="586">
        <v>4</v>
      </c>
      <c r="L47" s="590" t="s">
        <v>639</v>
      </c>
      <c r="M47" s="591"/>
      <c r="N47" s="591"/>
      <c r="O47" s="596"/>
    </row>
    <row r="48" spans="2:15" ht="15.75">
      <c r="B48" s="688"/>
      <c r="C48" s="689"/>
      <c r="D48" s="689"/>
      <c r="E48" s="689"/>
      <c r="F48" s="689"/>
      <c r="G48" s="690"/>
      <c r="I48" s="109"/>
      <c r="J48" s="589"/>
      <c r="K48" s="600"/>
      <c r="L48" s="600"/>
      <c r="M48" s="596"/>
      <c r="N48" s="591"/>
      <c r="O48" s="596"/>
    </row>
    <row r="49" spans="2:15" ht="16.5" customHeight="1">
      <c r="B49" s="688"/>
      <c r="C49" s="689"/>
      <c r="D49" s="689"/>
      <c r="E49" s="689"/>
      <c r="F49" s="689"/>
      <c r="G49" s="690"/>
      <c r="H49" s="119"/>
      <c r="I49" s="120"/>
      <c r="J49" s="680" t="s">
        <v>259</v>
      </c>
      <c r="K49" s="681"/>
      <c r="L49" s="681"/>
      <c r="M49" s="681"/>
      <c r="N49" s="681"/>
      <c r="O49" s="682"/>
    </row>
    <row r="50" spans="2:15" ht="15.75">
      <c r="B50" s="688"/>
      <c r="C50" s="689"/>
      <c r="D50" s="689"/>
      <c r="E50" s="689"/>
      <c r="F50" s="689"/>
      <c r="G50" s="690"/>
      <c r="I50" s="109"/>
      <c r="J50" s="593">
        <v>0.5625</v>
      </c>
      <c r="K50" s="600">
        <v>5</v>
      </c>
      <c r="L50" s="590" t="s">
        <v>636</v>
      </c>
      <c r="M50" s="594"/>
      <c r="N50" s="591"/>
      <c r="O50" s="596"/>
    </row>
    <row r="51" spans="2:15" ht="15.75">
      <c r="B51" s="688"/>
      <c r="C51" s="689"/>
      <c r="D51" s="689"/>
      <c r="E51" s="689"/>
      <c r="F51" s="689"/>
      <c r="G51" s="690"/>
      <c r="I51" s="109"/>
      <c r="J51" s="593">
        <v>0.576388888888889</v>
      </c>
      <c r="K51" s="600">
        <v>6</v>
      </c>
      <c r="L51" s="590" t="s">
        <v>640</v>
      </c>
      <c r="M51" s="591"/>
      <c r="N51" s="591"/>
      <c r="O51" s="596"/>
    </row>
    <row r="52" spans="2:15" ht="15.75">
      <c r="B52" s="688"/>
      <c r="C52" s="689"/>
      <c r="D52" s="689"/>
      <c r="E52" s="689"/>
      <c r="F52" s="689"/>
      <c r="G52" s="690"/>
      <c r="I52" s="109"/>
      <c r="J52" s="593">
        <v>0.5902777777777778</v>
      </c>
      <c r="K52" s="600">
        <v>7</v>
      </c>
      <c r="L52" s="590" t="s">
        <v>637</v>
      </c>
      <c r="M52" s="600"/>
      <c r="N52" s="591"/>
      <c r="O52" s="596"/>
    </row>
    <row r="53" spans="2:15" ht="15.75">
      <c r="B53" s="688"/>
      <c r="C53" s="689"/>
      <c r="D53" s="689"/>
      <c r="E53" s="689"/>
      <c r="F53" s="689"/>
      <c r="G53" s="690"/>
      <c r="I53" s="109"/>
      <c r="J53" s="589">
        <v>0.6041666666666666</v>
      </c>
      <c r="K53" s="600">
        <v>8</v>
      </c>
      <c r="L53" s="590" t="s">
        <v>641</v>
      </c>
      <c r="M53" s="600"/>
      <c r="N53" s="600"/>
      <c r="O53" s="600"/>
    </row>
    <row r="54" spans="2:16" ht="15.75">
      <c r="B54" s="691"/>
      <c r="C54" s="692"/>
      <c r="D54" s="692"/>
      <c r="E54" s="692"/>
      <c r="F54" s="692"/>
      <c r="G54" s="693"/>
      <c r="I54" s="109"/>
      <c r="J54" s="589"/>
      <c r="K54" s="600"/>
      <c r="L54" s="600"/>
      <c r="M54" s="600"/>
      <c r="N54" s="600"/>
      <c r="O54" s="600"/>
      <c r="P54" s="97"/>
    </row>
    <row r="55" spans="9:13" ht="15.75">
      <c r="I55" s="109"/>
      <c r="J55" s="109"/>
      <c r="L55" s="88"/>
      <c r="M55" s="88"/>
    </row>
    <row r="56" spans="9:13" ht="15.75">
      <c r="I56" s="109"/>
      <c r="J56" s="109"/>
      <c r="L56" s="88"/>
      <c r="M56" s="88"/>
    </row>
    <row r="57" spans="2:26" ht="17.25" thickBot="1">
      <c r="B57" s="96"/>
      <c r="D57" s="683" t="s">
        <v>627</v>
      </c>
      <c r="E57" s="683"/>
      <c r="F57" s="683"/>
      <c r="G57" s="96"/>
      <c r="I57" s="109"/>
      <c r="J57" s="96"/>
      <c r="K57" s="683" t="s">
        <v>630</v>
      </c>
      <c r="L57" s="683"/>
      <c r="M57" s="683"/>
      <c r="N57" s="683"/>
      <c r="Z57" s="96"/>
    </row>
    <row r="58" spans="2:26" ht="16.5" thickTop="1">
      <c r="B58" s="109"/>
      <c r="C58" s="110" t="s">
        <v>138</v>
      </c>
      <c r="D58" s="111" t="s">
        <v>251</v>
      </c>
      <c r="E58" s="112" t="s">
        <v>453</v>
      </c>
      <c r="F58" s="112" t="s">
        <v>454</v>
      </c>
      <c r="G58" s="113"/>
      <c r="I58" s="109"/>
      <c r="J58" s="586" t="s">
        <v>252</v>
      </c>
      <c r="K58" s="586" t="s">
        <v>253</v>
      </c>
      <c r="L58" s="684" t="s">
        <v>455</v>
      </c>
      <c r="M58" s="684"/>
      <c r="N58" s="684"/>
      <c r="O58" s="684"/>
      <c r="Z58" s="96"/>
    </row>
    <row r="59" spans="2:26" ht="15.75">
      <c r="B59" s="118"/>
      <c r="C59" s="114"/>
      <c r="D59" s="115" t="s">
        <v>254</v>
      </c>
      <c r="E59" s="116" t="s">
        <v>456</v>
      </c>
      <c r="F59" s="116" t="s">
        <v>255</v>
      </c>
      <c r="G59" s="117"/>
      <c r="H59" s="119"/>
      <c r="I59" s="120"/>
      <c r="J59" s="587" t="s">
        <v>457</v>
      </c>
      <c r="K59" s="587" t="s">
        <v>458</v>
      </c>
      <c r="L59" s="602" t="s">
        <v>125</v>
      </c>
      <c r="M59" s="602" t="s">
        <v>126</v>
      </c>
      <c r="N59" s="587"/>
      <c r="O59" s="602"/>
      <c r="Z59" s="96"/>
    </row>
    <row r="60" spans="2:26" ht="15.75">
      <c r="B60" s="109"/>
      <c r="C60" s="114"/>
      <c r="D60" s="115" t="s">
        <v>256</v>
      </c>
      <c r="E60" s="115" t="s">
        <v>257</v>
      </c>
      <c r="F60" s="115" t="s">
        <v>459</v>
      </c>
      <c r="G60" s="117"/>
      <c r="H60" s="119"/>
      <c r="I60" s="120"/>
      <c r="J60" s="593">
        <v>0.375</v>
      </c>
      <c r="K60" s="602">
        <v>1</v>
      </c>
      <c r="L60" s="590" t="s">
        <v>650</v>
      </c>
      <c r="M60" s="590" t="s">
        <v>658</v>
      </c>
      <c r="N60" s="591"/>
      <c r="O60" s="596"/>
      <c r="Z60" s="96"/>
    </row>
    <row r="61" spans="2:26" ht="16.5" thickBot="1">
      <c r="B61" s="109"/>
      <c r="C61" s="122"/>
      <c r="D61" s="123" t="s">
        <v>258</v>
      </c>
      <c r="E61" s="124" t="s">
        <v>147</v>
      </c>
      <c r="F61" s="124" t="s">
        <v>460</v>
      </c>
      <c r="G61" s="125"/>
      <c r="I61" s="109"/>
      <c r="J61" s="593">
        <v>0.3888888888888889</v>
      </c>
      <c r="K61" s="602">
        <v>2</v>
      </c>
      <c r="L61" s="590" t="s">
        <v>651</v>
      </c>
      <c r="M61" s="590" t="s">
        <v>659</v>
      </c>
      <c r="N61" s="591"/>
      <c r="O61" s="596"/>
      <c r="Z61" s="96"/>
    </row>
    <row r="62" spans="2:26" ht="16.5" thickTop="1">
      <c r="B62" s="109"/>
      <c r="I62" s="109"/>
      <c r="J62" s="593">
        <v>0.402777777777778</v>
      </c>
      <c r="K62" s="602">
        <v>3</v>
      </c>
      <c r="L62" s="590" t="s">
        <v>652</v>
      </c>
      <c r="M62" s="590" t="s">
        <v>660</v>
      </c>
      <c r="N62" s="591"/>
      <c r="O62" s="596"/>
      <c r="Z62" s="96"/>
    </row>
    <row r="63" spans="2:26" ht="15.75">
      <c r="B63" s="586" t="s">
        <v>252</v>
      </c>
      <c r="C63" s="586" t="s">
        <v>253</v>
      </c>
      <c r="D63" s="684" t="s">
        <v>455</v>
      </c>
      <c r="E63" s="684"/>
      <c r="F63" s="684"/>
      <c r="G63" s="684"/>
      <c r="H63" s="119"/>
      <c r="I63" s="120"/>
      <c r="J63" s="593">
        <v>0.416666666666667</v>
      </c>
      <c r="K63" s="586">
        <v>4</v>
      </c>
      <c r="L63" s="590" t="s">
        <v>653</v>
      </c>
      <c r="M63" s="590" t="s">
        <v>661</v>
      </c>
      <c r="N63" s="603"/>
      <c r="O63" s="604"/>
      <c r="R63" s="96"/>
      <c r="S63" s="96"/>
      <c r="T63" s="96"/>
      <c r="U63" s="96"/>
      <c r="V63" s="96"/>
      <c r="W63" s="96"/>
      <c r="Z63" s="96"/>
    </row>
    <row r="64" spans="2:26" ht="15.75">
      <c r="B64" s="587" t="s">
        <v>457</v>
      </c>
      <c r="C64" s="587" t="s">
        <v>458</v>
      </c>
      <c r="D64" s="602" t="s">
        <v>125</v>
      </c>
      <c r="E64" s="602" t="s">
        <v>126</v>
      </c>
      <c r="F64" s="587"/>
      <c r="G64" s="602"/>
      <c r="I64" s="109"/>
      <c r="J64" s="589"/>
      <c r="K64" s="602"/>
      <c r="L64" s="601"/>
      <c r="M64" s="596"/>
      <c r="N64" s="595"/>
      <c r="O64" s="595"/>
      <c r="R64" s="96"/>
      <c r="S64" s="96"/>
      <c r="T64" s="96"/>
      <c r="U64" s="96"/>
      <c r="V64" s="96"/>
      <c r="W64" s="96"/>
      <c r="X64" s="96"/>
      <c r="Y64" s="96"/>
      <c r="Z64" s="96"/>
    </row>
    <row r="65" spans="2:26" ht="16.5" customHeight="1">
      <c r="B65" s="593">
        <v>0.5833333333333334</v>
      </c>
      <c r="C65" s="602">
        <v>1</v>
      </c>
      <c r="D65" s="590" t="s">
        <v>686</v>
      </c>
      <c r="E65" s="590" t="s">
        <v>678</v>
      </c>
      <c r="F65" s="591"/>
      <c r="G65" s="589"/>
      <c r="I65" s="109"/>
      <c r="J65" s="680" t="s">
        <v>259</v>
      </c>
      <c r="K65" s="681"/>
      <c r="L65" s="681"/>
      <c r="M65" s="681"/>
      <c r="N65" s="681"/>
      <c r="O65" s="682"/>
      <c r="R65" s="96"/>
      <c r="S65" s="96"/>
      <c r="T65" s="96"/>
      <c r="U65" s="96"/>
      <c r="V65" s="96"/>
      <c r="W65" s="96"/>
      <c r="X65" s="96"/>
      <c r="Y65" s="96"/>
      <c r="Z65" s="96"/>
    </row>
    <row r="66" spans="2:26" ht="15.75">
      <c r="B66" s="593">
        <v>0.5972222222222222</v>
      </c>
      <c r="C66" s="602">
        <v>2</v>
      </c>
      <c r="D66" s="590" t="s">
        <v>687</v>
      </c>
      <c r="E66" s="590" t="s">
        <v>679</v>
      </c>
      <c r="F66" s="591"/>
      <c r="G66" s="589"/>
      <c r="I66" s="109"/>
      <c r="J66" s="593">
        <v>0.5625</v>
      </c>
      <c r="K66" s="602">
        <v>5</v>
      </c>
      <c r="L66" s="590" t="s">
        <v>666</v>
      </c>
      <c r="M66" s="590" t="s">
        <v>674</v>
      </c>
      <c r="N66" s="591"/>
      <c r="O66" s="596"/>
      <c r="R66" s="96"/>
      <c r="S66" s="96"/>
      <c r="T66" s="96"/>
      <c r="U66" s="96"/>
      <c r="V66" s="96"/>
      <c r="W66" s="96"/>
      <c r="X66" s="96"/>
      <c r="Y66" s="96"/>
      <c r="Z66" s="96"/>
    </row>
    <row r="67" spans="2:26" ht="15.75">
      <c r="B67" s="593">
        <v>0.611111111111111</v>
      </c>
      <c r="C67" s="602">
        <v>3</v>
      </c>
      <c r="D67" s="590" t="s">
        <v>688</v>
      </c>
      <c r="E67" s="590" t="s">
        <v>680</v>
      </c>
      <c r="F67" s="591"/>
      <c r="G67" s="589"/>
      <c r="I67" s="109"/>
      <c r="J67" s="593">
        <v>0.576388888888889</v>
      </c>
      <c r="K67" s="602">
        <v>6</v>
      </c>
      <c r="L67" s="590" t="s">
        <v>667</v>
      </c>
      <c r="M67" s="590" t="s">
        <v>675</v>
      </c>
      <c r="N67" s="602"/>
      <c r="O67" s="602"/>
      <c r="Z67" s="96"/>
    </row>
    <row r="68" spans="2:26" ht="15.75">
      <c r="B68" s="589">
        <v>0.625</v>
      </c>
      <c r="C68" s="602">
        <v>4</v>
      </c>
      <c r="D68" s="590" t="s">
        <v>689</v>
      </c>
      <c r="E68" s="590" t="s">
        <v>681</v>
      </c>
      <c r="F68" s="594"/>
      <c r="G68" s="589"/>
      <c r="I68" s="109"/>
      <c r="J68" s="593">
        <v>0.5902777777777778</v>
      </c>
      <c r="K68" s="602">
        <v>7</v>
      </c>
      <c r="L68" s="590" t="s">
        <v>668</v>
      </c>
      <c r="M68" s="590" t="s">
        <v>676</v>
      </c>
      <c r="N68" s="595"/>
      <c r="O68" s="595"/>
      <c r="Z68" s="96"/>
    </row>
    <row r="69" spans="2:26" ht="15.75">
      <c r="B69" s="589"/>
      <c r="C69" s="602"/>
      <c r="D69" s="591"/>
      <c r="E69" s="591"/>
      <c r="F69" s="591"/>
      <c r="G69" s="602"/>
      <c r="I69" s="109"/>
      <c r="J69" s="589">
        <v>0.6041666666666666</v>
      </c>
      <c r="K69" s="602">
        <v>8</v>
      </c>
      <c r="L69" s="590" t="s">
        <v>669</v>
      </c>
      <c r="M69" s="590" t="s">
        <v>677</v>
      </c>
      <c r="N69" s="595"/>
      <c r="O69" s="591"/>
      <c r="Z69" s="96"/>
    </row>
    <row r="70" spans="2:26" ht="16.5" customHeight="1">
      <c r="B70" s="589"/>
      <c r="C70" s="602"/>
      <c r="D70" s="591"/>
      <c r="E70" s="591"/>
      <c r="F70" s="591"/>
      <c r="G70" s="602"/>
      <c r="I70" s="109"/>
      <c r="J70" s="589"/>
      <c r="K70" s="602"/>
      <c r="L70" s="602"/>
      <c r="M70" s="596"/>
      <c r="N70" s="595"/>
      <c r="O70" s="591"/>
      <c r="P70" s="97"/>
      <c r="R70" s="96"/>
      <c r="Z70" s="96"/>
    </row>
    <row r="71" spans="2:26" ht="15.75">
      <c r="B71" s="118"/>
      <c r="C71" s="109"/>
      <c r="D71" s="126"/>
      <c r="E71" s="126"/>
      <c r="F71" s="109"/>
      <c r="G71" s="109"/>
      <c r="I71" s="109"/>
      <c r="J71" s="109"/>
      <c r="K71" s="98"/>
      <c r="P71" s="97"/>
      <c r="R71" s="96"/>
      <c r="U71" s="96"/>
      <c r="Z71" s="96"/>
    </row>
    <row r="72" spans="2:26" ht="15.75">
      <c r="B72" s="109"/>
      <c r="C72" s="97"/>
      <c r="D72" s="109"/>
      <c r="E72" s="109"/>
      <c r="F72" s="109"/>
      <c r="G72" s="98"/>
      <c r="L72" s="88"/>
      <c r="M72" s="88"/>
      <c r="R72" s="96"/>
      <c r="S72" s="96"/>
      <c r="T72" s="96"/>
      <c r="U72" s="96"/>
      <c r="Z72" s="96"/>
    </row>
    <row r="73" spans="2:26" ht="17.25" thickBot="1">
      <c r="B73" s="96"/>
      <c r="D73" s="683" t="s">
        <v>628</v>
      </c>
      <c r="E73" s="683"/>
      <c r="F73" s="683"/>
      <c r="G73" s="96"/>
      <c r="J73" s="96"/>
      <c r="K73" s="683" t="s">
        <v>629</v>
      </c>
      <c r="L73" s="683"/>
      <c r="M73" s="683"/>
      <c r="N73" s="683"/>
      <c r="R73" s="96"/>
      <c r="S73" s="96"/>
      <c r="T73" s="96"/>
      <c r="U73" s="96"/>
      <c r="V73" s="96"/>
      <c r="W73" s="96"/>
      <c r="X73" s="96"/>
      <c r="Y73" s="96"/>
      <c r="Z73" s="96"/>
    </row>
    <row r="74" spans="2:26" ht="16.5" thickTop="1">
      <c r="B74" s="109"/>
      <c r="C74" s="110" t="s">
        <v>138</v>
      </c>
      <c r="D74" s="111" t="s">
        <v>251</v>
      </c>
      <c r="E74" s="112" t="s">
        <v>453</v>
      </c>
      <c r="F74" s="112" t="s">
        <v>454</v>
      </c>
      <c r="G74" s="113"/>
      <c r="I74" s="109"/>
      <c r="J74" s="586" t="s">
        <v>252</v>
      </c>
      <c r="K74" s="586" t="s">
        <v>253</v>
      </c>
      <c r="L74" s="684" t="s">
        <v>455</v>
      </c>
      <c r="M74" s="684"/>
      <c r="N74" s="684"/>
      <c r="O74" s="684"/>
      <c r="R74" s="96"/>
      <c r="S74" s="96"/>
      <c r="T74" s="96"/>
      <c r="U74" s="96"/>
      <c r="V74" s="96"/>
      <c r="W74" s="96"/>
      <c r="X74" s="96"/>
      <c r="Y74" s="96"/>
      <c r="Z74" s="96"/>
    </row>
    <row r="75" spans="2:22" ht="15.75">
      <c r="B75" s="118"/>
      <c r="C75" s="114"/>
      <c r="D75" s="115" t="s">
        <v>254</v>
      </c>
      <c r="E75" s="116" t="s">
        <v>456</v>
      </c>
      <c r="F75" s="116" t="s">
        <v>255</v>
      </c>
      <c r="G75" s="117"/>
      <c r="H75" s="119"/>
      <c r="I75" s="120"/>
      <c r="J75" s="635" t="s">
        <v>457</v>
      </c>
      <c r="K75" s="635" t="s">
        <v>458</v>
      </c>
      <c r="L75" s="586" t="s">
        <v>125</v>
      </c>
      <c r="M75" s="586" t="s">
        <v>126</v>
      </c>
      <c r="N75" s="635"/>
      <c r="O75" s="586"/>
      <c r="V75" s="96"/>
    </row>
    <row r="76" spans="2:22" ht="17.25" customHeight="1">
      <c r="B76" s="109"/>
      <c r="C76" s="114"/>
      <c r="D76" s="115" t="s">
        <v>256</v>
      </c>
      <c r="E76" s="115" t="s">
        <v>257</v>
      </c>
      <c r="F76" s="115" t="s">
        <v>459</v>
      </c>
      <c r="G76" s="117"/>
      <c r="H76" s="119"/>
      <c r="I76" s="120"/>
      <c r="J76" s="598">
        <v>0.375</v>
      </c>
      <c r="K76" s="590">
        <v>1</v>
      </c>
      <c r="L76" s="590" t="s">
        <v>733</v>
      </c>
      <c r="M76" s="590" t="s">
        <v>701</v>
      </c>
      <c r="N76" s="636"/>
      <c r="O76" s="636"/>
      <c r="V76" s="96"/>
    </row>
    <row r="77" spans="2:15" ht="17.25" customHeight="1" thickBot="1">
      <c r="B77" s="109"/>
      <c r="C77" s="122"/>
      <c r="D77" s="123" t="s">
        <v>258</v>
      </c>
      <c r="E77" s="124" t="s">
        <v>147</v>
      </c>
      <c r="F77" s="124" t="s">
        <v>460</v>
      </c>
      <c r="G77" s="125"/>
      <c r="I77" s="109"/>
      <c r="J77" s="598">
        <v>0.3888888888888889</v>
      </c>
      <c r="K77" s="590">
        <v>2</v>
      </c>
      <c r="L77" s="590" t="s">
        <v>734</v>
      </c>
      <c r="M77" s="590" t="s">
        <v>704</v>
      </c>
      <c r="N77" s="636"/>
      <c r="O77" s="636"/>
    </row>
    <row r="78" spans="2:15" ht="16.5" customHeight="1" thickTop="1">
      <c r="B78" s="109"/>
      <c r="I78" s="109"/>
      <c r="J78" s="598">
        <v>0.402777777777778</v>
      </c>
      <c r="K78" s="590">
        <v>3</v>
      </c>
      <c r="L78" s="590" t="s">
        <v>735</v>
      </c>
      <c r="M78" s="590" t="s">
        <v>732</v>
      </c>
      <c r="N78" s="636"/>
      <c r="O78" s="636"/>
    </row>
    <row r="79" spans="2:15" ht="15.75" customHeight="1">
      <c r="B79" s="586" t="s">
        <v>252</v>
      </c>
      <c r="C79" s="586" t="s">
        <v>253</v>
      </c>
      <c r="D79" s="684" t="s">
        <v>717</v>
      </c>
      <c r="E79" s="684"/>
      <c r="F79" s="684"/>
      <c r="G79" s="684"/>
      <c r="H79" s="119"/>
      <c r="I79" s="120"/>
      <c r="J79" s="598">
        <v>0.416666666666667</v>
      </c>
      <c r="K79" s="590">
        <v>4</v>
      </c>
      <c r="L79" s="590" t="s">
        <v>702</v>
      </c>
      <c r="M79" s="590" t="s">
        <v>705</v>
      </c>
      <c r="N79" s="637"/>
      <c r="O79" s="636"/>
    </row>
    <row r="80" spans="2:15" ht="15.75" customHeight="1">
      <c r="B80" s="587" t="s">
        <v>457</v>
      </c>
      <c r="C80" s="587" t="s">
        <v>458</v>
      </c>
      <c r="D80" s="634" t="s">
        <v>125</v>
      </c>
      <c r="E80" s="634" t="s">
        <v>126</v>
      </c>
      <c r="F80" s="587"/>
      <c r="G80" s="634"/>
      <c r="I80" s="109"/>
      <c r="J80" s="598"/>
      <c r="K80" s="590"/>
      <c r="L80" s="594"/>
      <c r="M80" s="636"/>
      <c r="N80" s="637"/>
      <c r="O80" s="637"/>
    </row>
    <row r="81" spans="2:15" ht="15.75" customHeight="1">
      <c r="B81" s="593">
        <v>0.5833333333333334</v>
      </c>
      <c r="C81" s="634">
        <v>1</v>
      </c>
      <c r="D81" s="590" t="s">
        <v>690</v>
      </c>
      <c r="E81" s="590" t="s">
        <v>682</v>
      </c>
      <c r="F81" s="591"/>
      <c r="G81" s="589"/>
      <c r="I81" s="109"/>
      <c r="J81" s="695" t="s">
        <v>259</v>
      </c>
      <c r="K81" s="695"/>
      <c r="L81" s="695"/>
      <c r="M81" s="695"/>
      <c r="N81" s="695"/>
      <c r="O81" s="695"/>
    </row>
    <row r="82" spans="2:15" ht="15.75" customHeight="1">
      <c r="B82" s="593">
        <v>0.5972222222222222</v>
      </c>
      <c r="C82" s="634">
        <v>2</v>
      </c>
      <c r="D82" s="590" t="s">
        <v>691</v>
      </c>
      <c r="E82" s="590" t="s">
        <v>683</v>
      </c>
      <c r="F82" s="591"/>
      <c r="G82" s="589"/>
      <c r="H82" s="119"/>
      <c r="I82" s="120"/>
      <c r="J82" s="598">
        <v>0.5625</v>
      </c>
      <c r="K82" s="590">
        <v>5</v>
      </c>
      <c r="L82" s="590" t="s">
        <v>709</v>
      </c>
      <c r="M82" s="590" t="s">
        <v>706</v>
      </c>
      <c r="N82" s="636"/>
      <c r="O82" s="636"/>
    </row>
    <row r="83" spans="2:15" ht="15.75" customHeight="1">
      <c r="B83" s="593">
        <v>0.611111111111111</v>
      </c>
      <c r="C83" s="634">
        <v>3</v>
      </c>
      <c r="D83" s="590" t="s">
        <v>692</v>
      </c>
      <c r="E83" s="590" t="s">
        <v>684</v>
      </c>
      <c r="F83" s="591"/>
      <c r="G83" s="589"/>
      <c r="J83" s="598">
        <v>0.576388888888889</v>
      </c>
      <c r="K83" s="590">
        <v>6</v>
      </c>
      <c r="L83" s="590" t="s">
        <v>710</v>
      </c>
      <c r="M83" s="590" t="s">
        <v>707</v>
      </c>
      <c r="N83" s="590"/>
      <c r="O83" s="590"/>
    </row>
    <row r="84" spans="2:15" ht="15.75" customHeight="1">
      <c r="B84" s="589">
        <v>0.625</v>
      </c>
      <c r="C84" s="634">
        <v>4</v>
      </c>
      <c r="D84" s="590" t="s">
        <v>693</v>
      </c>
      <c r="E84" s="590" t="s">
        <v>685</v>
      </c>
      <c r="F84" s="594"/>
      <c r="G84" s="589"/>
      <c r="J84" s="598">
        <v>0.5902777777777778</v>
      </c>
      <c r="K84" s="590">
        <v>7</v>
      </c>
      <c r="L84" s="590" t="s">
        <v>736</v>
      </c>
      <c r="M84" s="590" t="s">
        <v>708</v>
      </c>
      <c r="N84" s="637"/>
      <c r="O84" s="637"/>
    </row>
    <row r="85" spans="2:15" ht="15.75" customHeight="1">
      <c r="B85" s="589"/>
      <c r="C85" s="634"/>
      <c r="D85" s="591"/>
      <c r="E85" s="591"/>
      <c r="F85" s="591"/>
      <c r="G85" s="634"/>
      <c r="J85" s="598">
        <v>0.6041666666666666</v>
      </c>
      <c r="K85" s="590">
        <v>8</v>
      </c>
      <c r="L85" s="590" t="s">
        <v>737</v>
      </c>
      <c r="M85" s="590" t="s">
        <v>711</v>
      </c>
      <c r="N85" s="637"/>
      <c r="O85" s="636"/>
    </row>
    <row r="86" spans="2:15" ht="15.75" customHeight="1">
      <c r="B86" s="589"/>
      <c r="C86" s="634"/>
      <c r="D86" s="591"/>
      <c r="E86" s="591"/>
      <c r="F86" s="591"/>
      <c r="G86" s="634"/>
      <c r="J86" s="598"/>
      <c r="K86" s="590"/>
      <c r="L86" s="590"/>
      <c r="M86" s="636"/>
      <c r="N86" s="637"/>
      <c r="O86" s="636"/>
    </row>
    <row r="87" spans="8:13" ht="15.75">
      <c r="H87" s="99"/>
      <c r="I87" s="88"/>
      <c r="L87" s="88"/>
      <c r="M87" s="88"/>
    </row>
    <row r="89" spans="2:16" s="605" customFormat="1" ht="15.75">
      <c r="B89" s="115"/>
      <c r="C89" s="606"/>
      <c r="D89" s="115"/>
      <c r="E89" s="115"/>
      <c r="F89" s="115"/>
      <c r="H89" s="606"/>
      <c r="P89" s="606"/>
    </row>
    <row r="90" spans="4:16" s="605" customFormat="1" ht="17.25" thickBot="1">
      <c r="D90" s="694" t="s">
        <v>1009</v>
      </c>
      <c r="E90" s="694"/>
      <c r="F90" s="694"/>
      <c r="H90" s="606"/>
      <c r="K90" s="694" t="s">
        <v>1010</v>
      </c>
      <c r="L90" s="694"/>
      <c r="M90" s="694"/>
      <c r="N90" s="694"/>
      <c r="O90" s="115"/>
      <c r="P90" s="606"/>
    </row>
    <row r="91" spans="2:16" s="605" customFormat="1" ht="16.5" thickTop="1">
      <c r="B91" s="115"/>
      <c r="C91" s="110" t="s">
        <v>138</v>
      </c>
      <c r="D91" s="111" t="s">
        <v>251</v>
      </c>
      <c r="E91" s="112" t="s">
        <v>453</v>
      </c>
      <c r="F91" s="112" t="s">
        <v>454</v>
      </c>
      <c r="G91" s="113"/>
      <c r="H91" s="606"/>
      <c r="I91" s="115"/>
      <c r="J91" s="710" t="s">
        <v>1011</v>
      </c>
      <c r="K91" s="702"/>
      <c r="L91" s="702"/>
      <c r="M91" s="702"/>
      <c r="N91" s="702"/>
      <c r="O91" s="703"/>
      <c r="P91" s="606"/>
    </row>
    <row r="92" spans="2:16" s="605" customFormat="1" ht="15.75">
      <c r="B92" s="607"/>
      <c r="C92" s="114"/>
      <c r="D92" s="115" t="s">
        <v>254</v>
      </c>
      <c r="E92" s="116" t="s">
        <v>456</v>
      </c>
      <c r="F92" s="116" t="s">
        <v>255</v>
      </c>
      <c r="G92" s="117"/>
      <c r="H92" s="606"/>
      <c r="I92" s="115"/>
      <c r="J92" s="704"/>
      <c r="K92" s="705"/>
      <c r="L92" s="705"/>
      <c r="M92" s="705"/>
      <c r="N92" s="705"/>
      <c r="O92" s="706"/>
      <c r="P92" s="606"/>
    </row>
    <row r="93" spans="2:16" s="605" customFormat="1" ht="17.25" customHeight="1">
      <c r="B93" s="115"/>
      <c r="C93" s="114"/>
      <c r="D93" s="115" t="s">
        <v>256</v>
      </c>
      <c r="E93" s="115" t="s">
        <v>257</v>
      </c>
      <c r="F93" s="115" t="s">
        <v>459</v>
      </c>
      <c r="G93" s="117"/>
      <c r="H93" s="606"/>
      <c r="I93" s="115"/>
      <c r="J93" s="704"/>
      <c r="K93" s="705"/>
      <c r="L93" s="705"/>
      <c r="M93" s="705"/>
      <c r="N93" s="705"/>
      <c r="O93" s="706"/>
      <c r="P93" s="606"/>
    </row>
    <row r="94" spans="2:16" s="605" customFormat="1" ht="17.25" customHeight="1" thickBot="1">
      <c r="B94" s="115"/>
      <c r="C94" s="122"/>
      <c r="D94" s="123" t="s">
        <v>258</v>
      </c>
      <c r="E94" s="124" t="s">
        <v>147</v>
      </c>
      <c r="F94" s="124" t="s">
        <v>460</v>
      </c>
      <c r="G94" s="125"/>
      <c r="H94" s="606"/>
      <c r="I94" s="115"/>
      <c r="J94" s="704"/>
      <c r="K94" s="705"/>
      <c r="L94" s="705"/>
      <c r="M94" s="705"/>
      <c r="N94" s="705"/>
      <c r="O94" s="706"/>
      <c r="P94" s="606"/>
    </row>
    <row r="95" spans="2:16" s="605" customFormat="1" ht="16.5" customHeight="1" thickTop="1">
      <c r="B95" s="115"/>
      <c r="C95" s="115"/>
      <c r="D95" s="115"/>
      <c r="E95" s="115"/>
      <c r="F95" s="115"/>
      <c r="H95" s="606"/>
      <c r="I95" s="115"/>
      <c r="J95" s="704"/>
      <c r="K95" s="705"/>
      <c r="L95" s="705"/>
      <c r="M95" s="705"/>
      <c r="N95" s="705"/>
      <c r="O95" s="706"/>
      <c r="P95" s="606"/>
    </row>
    <row r="96" spans="2:16" s="605" customFormat="1" ht="15.75" customHeight="1">
      <c r="B96" s="701" t="s">
        <v>1012</v>
      </c>
      <c r="C96" s="702"/>
      <c r="D96" s="702"/>
      <c r="E96" s="702"/>
      <c r="F96" s="702"/>
      <c r="G96" s="703"/>
      <c r="H96" s="606"/>
      <c r="I96" s="115"/>
      <c r="J96" s="704"/>
      <c r="K96" s="705"/>
      <c r="L96" s="705"/>
      <c r="M96" s="705"/>
      <c r="N96" s="705"/>
      <c r="O96" s="706"/>
      <c r="P96" s="606"/>
    </row>
    <row r="97" spans="2:16" s="605" customFormat="1" ht="15.75" customHeight="1">
      <c r="B97" s="704"/>
      <c r="C97" s="705"/>
      <c r="D97" s="705"/>
      <c r="E97" s="705"/>
      <c r="F97" s="705"/>
      <c r="G97" s="706"/>
      <c r="H97" s="606"/>
      <c r="I97" s="115"/>
      <c r="J97" s="704"/>
      <c r="K97" s="705"/>
      <c r="L97" s="705"/>
      <c r="M97" s="705"/>
      <c r="N97" s="705"/>
      <c r="O97" s="706"/>
      <c r="P97" s="606"/>
    </row>
    <row r="98" spans="2:16" s="605" customFormat="1" ht="15.75" customHeight="1">
      <c r="B98" s="704"/>
      <c r="C98" s="705"/>
      <c r="D98" s="705"/>
      <c r="E98" s="705"/>
      <c r="F98" s="705"/>
      <c r="G98" s="706"/>
      <c r="H98" s="606"/>
      <c r="J98" s="704"/>
      <c r="K98" s="705"/>
      <c r="L98" s="705"/>
      <c r="M98" s="705"/>
      <c r="N98" s="705"/>
      <c r="O98" s="706"/>
      <c r="P98" s="606"/>
    </row>
    <row r="99" spans="2:16" s="605" customFormat="1" ht="15.75" customHeight="1">
      <c r="B99" s="704"/>
      <c r="C99" s="705"/>
      <c r="D99" s="705"/>
      <c r="E99" s="705"/>
      <c r="F99" s="705"/>
      <c r="G99" s="706"/>
      <c r="H99" s="606"/>
      <c r="J99" s="704"/>
      <c r="K99" s="705"/>
      <c r="L99" s="705"/>
      <c r="M99" s="705"/>
      <c r="N99" s="705"/>
      <c r="O99" s="706"/>
      <c r="P99" s="606"/>
    </row>
    <row r="100" spans="2:16" s="605" customFormat="1" ht="15.75" customHeight="1">
      <c r="B100" s="704"/>
      <c r="C100" s="705"/>
      <c r="D100" s="705"/>
      <c r="E100" s="705"/>
      <c r="F100" s="705"/>
      <c r="G100" s="706"/>
      <c r="H100" s="606"/>
      <c r="J100" s="704"/>
      <c r="K100" s="705"/>
      <c r="L100" s="705"/>
      <c r="M100" s="705"/>
      <c r="N100" s="705"/>
      <c r="O100" s="706"/>
      <c r="P100" s="606"/>
    </row>
    <row r="101" spans="2:16" s="605" customFormat="1" ht="15.75" customHeight="1">
      <c r="B101" s="704"/>
      <c r="C101" s="705"/>
      <c r="D101" s="705"/>
      <c r="E101" s="705"/>
      <c r="F101" s="705"/>
      <c r="G101" s="706"/>
      <c r="H101" s="606"/>
      <c r="I101" s="115"/>
      <c r="J101" s="704"/>
      <c r="K101" s="705"/>
      <c r="L101" s="705"/>
      <c r="M101" s="705"/>
      <c r="N101" s="705"/>
      <c r="O101" s="706"/>
      <c r="P101" s="606"/>
    </row>
    <row r="102" spans="2:16" s="605" customFormat="1" ht="15.75" customHeight="1">
      <c r="B102" s="704"/>
      <c r="C102" s="705"/>
      <c r="D102" s="705"/>
      <c r="E102" s="705"/>
      <c r="F102" s="705"/>
      <c r="G102" s="706"/>
      <c r="H102" s="606"/>
      <c r="I102" s="115"/>
      <c r="J102" s="704"/>
      <c r="K102" s="705"/>
      <c r="L102" s="705"/>
      <c r="M102" s="705"/>
      <c r="N102" s="705"/>
      <c r="O102" s="706"/>
      <c r="P102" s="606"/>
    </row>
    <row r="103" spans="2:16" s="605" customFormat="1" ht="15.75">
      <c r="B103" s="707"/>
      <c r="C103" s="708"/>
      <c r="D103" s="708"/>
      <c r="E103" s="708"/>
      <c r="F103" s="708"/>
      <c r="G103" s="709"/>
      <c r="H103" s="606"/>
      <c r="J103" s="707"/>
      <c r="K103" s="708"/>
      <c r="L103" s="708"/>
      <c r="M103" s="708"/>
      <c r="N103" s="708"/>
      <c r="O103" s="709"/>
      <c r="P103" s="606"/>
    </row>
    <row r="104" spans="2:16" s="605" customFormat="1" ht="16.5" customHeight="1">
      <c r="B104" s="115"/>
      <c r="C104" s="606"/>
      <c r="D104" s="115"/>
      <c r="E104" s="115"/>
      <c r="F104" s="115"/>
      <c r="H104" s="606"/>
      <c r="P104" s="606"/>
    </row>
    <row r="105" spans="2:16" s="605" customFormat="1" ht="15.75">
      <c r="B105" s="115"/>
      <c r="C105" s="606"/>
      <c r="D105" s="115"/>
      <c r="E105" s="115"/>
      <c r="F105" s="115"/>
      <c r="H105" s="606"/>
      <c r="P105" s="606"/>
    </row>
    <row r="106" spans="2:16" s="605" customFormat="1" ht="17.25" customHeight="1" thickBot="1">
      <c r="B106" s="115"/>
      <c r="D106" s="694" t="s">
        <v>1013</v>
      </c>
      <c r="E106" s="694"/>
      <c r="F106" s="694"/>
      <c r="H106" s="606"/>
      <c r="K106" s="694" t="s">
        <v>1014</v>
      </c>
      <c r="L106" s="694"/>
      <c r="M106" s="694"/>
      <c r="N106" s="694"/>
      <c r="O106" s="115"/>
      <c r="P106" s="606"/>
    </row>
    <row r="107" spans="2:16" s="605" customFormat="1" ht="16.5" thickTop="1">
      <c r="B107" s="115"/>
      <c r="C107" s="110" t="s">
        <v>138</v>
      </c>
      <c r="D107" s="111" t="s">
        <v>251</v>
      </c>
      <c r="E107" s="112" t="s">
        <v>453</v>
      </c>
      <c r="F107" s="112" t="s">
        <v>454</v>
      </c>
      <c r="G107" s="113"/>
      <c r="H107" s="606"/>
      <c r="J107" s="643" t="s">
        <v>252</v>
      </c>
      <c r="K107" s="643" t="s">
        <v>253</v>
      </c>
      <c r="L107" s="696" t="s">
        <v>455</v>
      </c>
      <c r="M107" s="696"/>
      <c r="N107" s="696"/>
      <c r="O107" s="696"/>
      <c r="P107" s="606"/>
    </row>
    <row r="108" spans="2:16" s="605" customFormat="1" ht="15.75">
      <c r="B108" s="607"/>
      <c r="C108" s="114"/>
      <c r="D108" s="115" t="s">
        <v>254</v>
      </c>
      <c r="E108" s="116" t="s">
        <v>456</v>
      </c>
      <c r="F108" s="116" t="s">
        <v>255</v>
      </c>
      <c r="G108" s="117"/>
      <c r="H108" s="606"/>
      <c r="J108" s="644" t="s">
        <v>457</v>
      </c>
      <c r="K108" s="644" t="s">
        <v>458</v>
      </c>
      <c r="L108" s="645" t="s">
        <v>125</v>
      </c>
      <c r="M108" s="645" t="s">
        <v>126</v>
      </c>
      <c r="N108" s="644"/>
      <c r="O108" s="645"/>
      <c r="P108" s="606"/>
    </row>
    <row r="109" spans="2:16" s="605" customFormat="1" ht="15.75">
      <c r="B109" s="115"/>
      <c r="C109" s="114"/>
      <c r="D109" s="115" t="s">
        <v>256</v>
      </c>
      <c r="E109" s="115" t="s">
        <v>257</v>
      </c>
      <c r="F109" s="115" t="s">
        <v>459</v>
      </c>
      <c r="G109" s="117"/>
      <c r="H109" s="606"/>
      <c r="I109" s="115"/>
      <c r="J109" s="646">
        <v>0.375</v>
      </c>
      <c r="K109" s="645">
        <v>1</v>
      </c>
      <c r="L109" s="647" t="s">
        <v>1015</v>
      </c>
      <c r="M109" s="647" t="s">
        <v>200</v>
      </c>
      <c r="N109" s="651"/>
      <c r="O109" s="648"/>
      <c r="P109" s="606"/>
    </row>
    <row r="110" spans="2:28" s="605" customFormat="1" ht="16.5" thickBot="1">
      <c r="B110" s="115"/>
      <c r="C110" s="122"/>
      <c r="D110" s="123" t="s">
        <v>258</v>
      </c>
      <c r="E110" s="124" t="s">
        <v>147</v>
      </c>
      <c r="F110" s="124" t="s">
        <v>460</v>
      </c>
      <c r="G110" s="125"/>
      <c r="H110" s="606"/>
      <c r="I110" s="115"/>
      <c r="J110" s="646">
        <v>0.3888888888888889</v>
      </c>
      <c r="K110" s="645">
        <v>2</v>
      </c>
      <c r="L110" s="647" t="s">
        <v>204</v>
      </c>
      <c r="M110" s="647" t="s">
        <v>202</v>
      </c>
      <c r="N110" s="651"/>
      <c r="O110" s="648"/>
      <c r="P110" s="606"/>
      <c r="Y110" s="115"/>
      <c r="Z110" s="115"/>
      <c r="AA110" s="115"/>
      <c r="AB110" s="115"/>
    </row>
    <row r="111" spans="2:28" s="605" customFormat="1" ht="16.5" customHeight="1" thickTop="1">
      <c r="B111" s="115"/>
      <c r="C111" s="115"/>
      <c r="D111" s="115"/>
      <c r="E111" s="115"/>
      <c r="F111" s="115"/>
      <c r="H111" s="606"/>
      <c r="I111" s="115"/>
      <c r="J111" s="646">
        <v>0.402777777777778</v>
      </c>
      <c r="K111" s="645">
        <v>3</v>
      </c>
      <c r="L111" s="647" t="s">
        <v>206</v>
      </c>
      <c r="M111" s="647" t="s">
        <v>208</v>
      </c>
      <c r="N111" s="651"/>
      <c r="O111" s="651"/>
      <c r="P111" s="606"/>
      <c r="Y111" s="115"/>
      <c r="Z111" s="115"/>
      <c r="AA111" s="115"/>
      <c r="AB111" s="115"/>
    </row>
    <row r="112" spans="2:28" s="605" customFormat="1" ht="15.75">
      <c r="B112" s="643" t="s">
        <v>252</v>
      </c>
      <c r="C112" s="643" t="s">
        <v>253</v>
      </c>
      <c r="D112" s="696" t="s">
        <v>455</v>
      </c>
      <c r="E112" s="696"/>
      <c r="F112" s="696"/>
      <c r="G112" s="696"/>
      <c r="H112" s="606"/>
      <c r="I112" s="115"/>
      <c r="J112" s="646">
        <v>0.416666666666667</v>
      </c>
      <c r="K112" s="645">
        <v>4</v>
      </c>
      <c r="L112" s="647" t="s">
        <v>213</v>
      </c>
      <c r="M112" s="647" t="s">
        <v>210</v>
      </c>
      <c r="N112" s="651"/>
      <c r="O112" s="651"/>
      <c r="P112" s="606"/>
      <c r="Y112" s="115"/>
      <c r="Z112" s="115"/>
      <c r="AA112" s="115"/>
      <c r="AB112" s="115"/>
    </row>
    <row r="113" spans="2:28" s="605" customFormat="1" ht="15.75">
      <c r="B113" s="644" t="s">
        <v>457</v>
      </c>
      <c r="C113" s="644" t="s">
        <v>458</v>
      </c>
      <c r="D113" s="645" t="s">
        <v>125</v>
      </c>
      <c r="E113" s="645" t="s">
        <v>126</v>
      </c>
      <c r="F113" s="644"/>
      <c r="G113" s="645"/>
      <c r="H113" s="606"/>
      <c r="I113" s="115"/>
      <c r="J113" s="650"/>
      <c r="K113" s="645"/>
      <c r="L113" s="645"/>
      <c r="M113" s="645"/>
      <c r="N113" s="648"/>
      <c r="O113" s="648"/>
      <c r="P113" s="606"/>
      <c r="Y113" s="115"/>
      <c r="Z113" s="115"/>
      <c r="AA113" s="115"/>
      <c r="AB113" s="115"/>
    </row>
    <row r="114" spans="2:28" s="605" customFormat="1" ht="15.75">
      <c r="B114" s="646">
        <v>0.5833333333333334</v>
      </c>
      <c r="C114" s="645">
        <v>1</v>
      </c>
      <c r="D114" s="647" t="s">
        <v>233</v>
      </c>
      <c r="E114" s="647" t="s">
        <v>235</v>
      </c>
      <c r="F114" s="648"/>
      <c r="G114" s="649"/>
      <c r="H114" s="606"/>
      <c r="J114" s="696" t="s">
        <v>259</v>
      </c>
      <c r="K114" s="696"/>
      <c r="L114" s="696"/>
      <c r="M114" s="696"/>
      <c r="N114" s="696"/>
      <c r="O114" s="696"/>
      <c r="P114" s="606"/>
      <c r="U114" s="115"/>
      <c r="X114" s="115"/>
      <c r="Y114" s="115"/>
      <c r="Z114" s="115"/>
      <c r="AA114" s="115"/>
      <c r="AB114" s="115"/>
    </row>
    <row r="115" spans="2:28" s="605" customFormat="1" ht="15.75">
      <c r="B115" s="646">
        <v>0.5972222222222222</v>
      </c>
      <c r="C115" s="645">
        <v>2</v>
      </c>
      <c r="D115" s="647" t="s">
        <v>239</v>
      </c>
      <c r="E115" s="647" t="s">
        <v>237</v>
      </c>
      <c r="F115" s="648"/>
      <c r="G115" s="649"/>
      <c r="H115" s="606"/>
      <c r="I115" s="115"/>
      <c r="J115" s="646">
        <v>0.5625</v>
      </c>
      <c r="K115" s="645">
        <v>5</v>
      </c>
      <c r="L115" s="647" t="s">
        <v>199</v>
      </c>
      <c r="M115" s="647" t="s">
        <v>234</v>
      </c>
      <c r="N115" s="648"/>
      <c r="O115" s="649"/>
      <c r="P115" s="606"/>
      <c r="U115" s="115"/>
      <c r="X115" s="115"/>
      <c r="Y115" s="115"/>
      <c r="Z115" s="115"/>
      <c r="AA115" s="115"/>
      <c r="AB115" s="115"/>
    </row>
    <row r="116" spans="2:28" s="605" customFormat="1" ht="15.75">
      <c r="B116" s="646">
        <v>0.611111111111111</v>
      </c>
      <c r="C116" s="645">
        <v>3</v>
      </c>
      <c r="D116" s="647" t="s">
        <v>241</v>
      </c>
      <c r="E116" s="647" t="s">
        <v>243</v>
      </c>
      <c r="F116" s="648"/>
      <c r="G116" s="649"/>
      <c r="H116" s="606"/>
      <c r="I116" s="115"/>
      <c r="J116" s="646">
        <v>0.576388888888889</v>
      </c>
      <c r="K116" s="645">
        <v>6</v>
      </c>
      <c r="L116" s="647" t="s">
        <v>203</v>
      </c>
      <c r="M116" s="647" t="s">
        <v>238</v>
      </c>
      <c r="N116" s="651"/>
      <c r="O116" s="648"/>
      <c r="P116" s="606"/>
      <c r="R116" s="115"/>
      <c r="U116" s="115"/>
      <c r="V116" s="115"/>
      <c r="W116" s="115"/>
      <c r="X116" s="115"/>
      <c r="Y116" s="115"/>
      <c r="Z116" s="115"/>
      <c r="AA116" s="115"/>
      <c r="AB116" s="115"/>
    </row>
    <row r="117" spans="2:28" s="605" customFormat="1" ht="15.75">
      <c r="B117" s="646">
        <v>0.625</v>
      </c>
      <c r="C117" s="645">
        <v>4</v>
      </c>
      <c r="D117" s="647" t="s">
        <v>248</v>
      </c>
      <c r="E117" s="647" t="s">
        <v>245</v>
      </c>
      <c r="F117" s="648"/>
      <c r="G117" s="649"/>
      <c r="H117" s="606"/>
      <c r="I117" s="115"/>
      <c r="J117" s="646">
        <v>0.5902777777777778</v>
      </c>
      <c r="K117" s="645">
        <v>7</v>
      </c>
      <c r="L117" s="647" t="s">
        <v>207</v>
      </c>
      <c r="M117" s="647" t="s">
        <v>242</v>
      </c>
      <c r="N117" s="651"/>
      <c r="O117" s="651"/>
      <c r="P117" s="606"/>
      <c r="R117" s="115"/>
      <c r="U117" s="115"/>
      <c r="V117" s="115"/>
      <c r="W117" s="115"/>
      <c r="X117" s="115"/>
      <c r="Y117" s="115"/>
      <c r="Z117" s="115"/>
      <c r="AA117" s="115"/>
      <c r="AB117" s="115"/>
    </row>
    <row r="118" spans="2:16" s="605" customFormat="1" ht="15.75">
      <c r="B118" s="650"/>
      <c r="C118" s="645"/>
      <c r="D118" s="645"/>
      <c r="E118" s="648"/>
      <c r="F118" s="648"/>
      <c r="G118" s="645"/>
      <c r="H118" s="606"/>
      <c r="I118" s="115"/>
      <c r="J118" s="650">
        <v>0.6041666666666666</v>
      </c>
      <c r="K118" s="645">
        <v>8</v>
      </c>
      <c r="L118" s="647" t="s">
        <v>211</v>
      </c>
      <c r="M118" s="647" t="s">
        <v>246</v>
      </c>
      <c r="N118" s="651"/>
      <c r="O118" s="648"/>
      <c r="P118" s="606"/>
    </row>
    <row r="119" spans="2:19" s="605" customFormat="1" ht="15.75">
      <c r="B119" s="650"/>
      <c r="C119" s="645"/>
      <c r="D119" s="645"/>
      <c r="E119" s="645"/>
      <c r="F119" s="645"/>
      <c r="G119" s="651"/>
      <c r="H119" s="606"/>
      <c r="J119" s="650"/>
      <c r="K119" s="645"/>
      <c r="L119" s="645"/>
      <c r="M119" s="648"/>
      <c r="N119" s="651"/>
      <c r="O119" s="648"/>
      <c r="P119" s="606"/>
      <c r="S119" s="115"/>
    </row>
    <row r="120" spans="3:19" s="605" customFormat="1" ht="15.75">
      <c r="C120" s="606"/>
      <c r="D120" s="115"/>
      <c r="E120" s="115"/>
      <c r="F120" s="115"/>
      <c r="G120" s="115"/>
      <c r="H120" s="606"/>
      <c r="P120" s="606"/>
      <c r="S120" s="115"/>
    </row>
    <row r="121" spans="2:16" s="605" customFormat="1" ht="15.75">
      <c r="B121" s="115"/>
      <c r="C121" s="606"/>
      <c r="D121" s="115"/>
      <c r="E121" s="115"/>
      <c r="F121" s="115"/>
      <c r="H121" s="606"/>
      <c r="I121" s="115"/>
      <c r="P121" s="606"/>
    </row>
    <row r="122" spans="2:16" s="605" customFormat="1" ht="17.25" customHeight="1" thickBot="1">
      <c r="B122" s="115"/>
      <c r="D122" s="694" t="s">
        <v>1016</v>
      </c>
      <c r="E122" s="694"/>
      <c r="F122" s="694"/>
      <c r="H122" s="584"/>
      <c r="K122" s="694" t="s">
        <v>1017</v>
      </c>
      <c r="L122" s="694"/>
      <c r="M122" s="694"/>
      <c r="N122" s="694"/>
      <c r="O122" s="115"/>
      <c r="P122" s="606"/>
    </row>
    <row r="123" spans="2:16" s="605" customFormat="1" ht="16.5" thickTop="1">
      <c r="B123" s="115"/>
      <c r="C123" s="110" t="s">
        <v>138</v>
      </c>
      <c r="D123" s="111" t="s">
        <v>251</v>
      </c>
      <c r="E123" s="112" t="s">
        <v>453</v>
      </c>
      <c r="F123" s="112" t="s">
        <v>454</v>
      </c>
      <c r="G123" s="113"/>
      <c r="H123" s="584"/>
      <c r="I123" s="115"/>
      <c r="J123" s="643" t="s">
        <v>252</v>
      </c>
      <c r="K123" s="643" t="s">
        <v>253</v>
      </c>
      <c r="L123" s="700" t="s">
        <v>1018</v>
      </c>
      <c r="M123" s="696"/>
      <c r="N123" s="696"/>
      <c r="O123" s="696"/>
      <c r="P123" s="608"/>
    </row>
    <row r="124" spans="2:16" s="605" customFormat="1" ht="15.75">
      <c r="B124" s="607"/>
      <c r="C124" s="114"/>
      <c r="D124" s="115" t="s">
        <v>254</v>
      </c>
      <c r="E124" s="116" t="s">
        <v>456</v>
      </c>
      <c r="F124" s="116" t="s">
        <v>255</v>
      </c>
      <c r="G124" s="117"/>
      <c r="H124" s="606"/>
      <c r="J124" s="644" t="s">
        <v>457</v>
      </c>
      <c r="K124" s="644" t="s">
        <v>458</v>
      </c>
      <c r="L124" s="645" t="s">
        <v>125</v>
      </c>
      <c r="M124" s="645" t="s">
        <v>126</v>
      </c>
      <c r="N124" s="644"/>
      <c r="O124" s="645"/>
      <c r="P124" s="606"/>
    </row>
    <row r="125" spans="2:16" s="605" customFormat="1" ht="15.75">
      <c r="B125" s="115"/>
      <c r="C125" s="114"/>
      <c r="D125" s="115" t="s">
        <v>256</v>
      </c>
      <c r="E125" s="115" t="s">
        <v>257</v>
      </c>
      <c r="F125" s="115" t="s">
        <v>459</v>
      </c>
      <c r="G125" s="117"/>
      <c r="H125" s="606"/>
      <c r="J125" s="646">
        <v>0.375</v>
      </c>
      <c r="K125" s="645">
        <v>1</v>
      </c>
      <c r="L125" s="647" t="s">
        <v>201</v>
      </c>
      <c r="M125" s="648"/>
      <c r="N125" s="651"/>
      <c r="O125" s="648"/>
      <c r="P125" s="606"/>
    </row>
    <row r="126" spans="2:16" s="605" customFormat="1" ht="16.5" thickBot="1">
      <c r="B126" s="115"/>
      <c r="C126" s="122"/>
      <c r="D126" s="123" t="s">
        <v>258</v>
      </c>
      <c r="E126" s="124" t="s">
        <v>147</v>
      </c>
      <c r="F126" s="124" t="s">
        <v>460</v>
      </c>
      <c r="G126" s="125"/>
      <c r="H126" s="606"/>
      <c r="J126" s="646">
        <v>0.3888888888888889</v>
      </c>
      <c r="K126" s="645">
        <v>2</v>
      </c>
      <c r="L126" s="647" t="s">
        <v>209</v>
      </c>
      <c r="M126" s="648"/>
      <c r="N126" s="651"/>
      <c r="O126" s="648"/>
      <c r="P126" s="606"/>
    </row>
    <row r="127" spans="2:16" s="605" customFormat="1" ht="16.5" customHeight="1" thickTop="1">
      <c r="B127" s="115"/>
      <c r="C127" s="115"/>
      <c r="D127" s="115"/>
      <c r="E127" s="115"/>
      <c r="F127" s="115"/>
      <c r="H127" s="606"/>
      <c r="I127" s="115"/>
      <c r="J127" s="646">
        <v>0.402777777777778</v>
      </c>
      <c r="K127" s="645">
        <v>3</v>
      </c>
      <c r="L127" s="647" t="s">
        <v>236</v>
      </c>
      <c r="M127" s="648"/>
      <c r="N127" s="651"/>
      <c r="O127" s="651"/>
      <c r="P127" s="606"/>
    </row>
    <row r="128" spans="2:16" s="605" customFormat="1" ht="15.75">
      <c r="B128" s="701" t="s">
        <v>1012</v>
      </c>
      <c r="C128" s="702"/>
      <c r="D128" s="702"/>
      <c r="E128" s="702"/>
      <c r="F128" s="702"/>
      <c r="G128" s="703"/>
      <c r="H128" s="606"/>
      <c r="I128" s="115"/>
      <c r="J128" s="646">
        <v>0.416666666666667</v>
      </c>
      <c r="K128" s="645">
        <v>4</v>
      </c>
      <c r="L128" s="647" t="s">
        <v>244</v>
      </c>
      <c r="M128" s="648"/>
      <c r="N128" s="651"/>
      <c r="O128" s="651"/>
      <c r="P128" s="606"/>
    </row>
    <row r="129" spans="2:16" s="605" customFormat="1" ht="15.75">
      <c r="B129" s="704"/>
      <c r="C129" s="705"/>
      <c r="D129" s="705"/>
      <c r="E129" s="705"/>
      <c r="F129" s="705"/>
      <c r="G129" s="706"/>
      <c r="H129" s="606"/>
      <c r="I129" s="115"/>
      <c r="J129" s="650"/>
      <c r="K129" s="645"/>
      <c r="L129" s="645"/>
      <c r="M129" s="645"/>
      <c r="N129" s="648"/>
      <c r="O129" s="648"/>
      <c r="P129" s="606"/>
    </row>
    <row r="130" spans="2:16" s="605" customFormat="1" ht="16.5" customHeight="1">
      <c r="B130" s="704"/>
      <c r="C130" s="705"/>
      <c r="D130" s="705"/>
      <c r="E130" s="705"/>
      <c r="F130" s="705"/>
      <c r="G130" s="706"/>
      <c r="H130" s="606"/>
      <c r="I130" s="115"/>
      <c r="J130" s="697" t="s">
        <v>259</v>
      </c>
      <c r="K130" s="698"/>
      <c r="L130" s="698"/>
      <c r="M130" s="698"/>
      <c r="N130" s="698"/>
      <c r="O130" s="699"/>
      <c r="P130" s="606"/>
    </row>
    <row r="131" spans="2:16" s="605" customFormat="1" ht="15.75">
      <c r="B131" s="704"/>
      <c r="C131" s="705"/>
      <c r="D131" s="705"/>
      <c r="E131" s="705"/>
      <c r="F131" s="705"/>
      <c r="G131" s="706"/>
      <c r="H131" s="606"/>
      <c r="I131" s="115"/>
      <c r="J131" s="646">
        <v>0.5625</v>
      </c>
      <c r="K131" s="645">
        <v>5</v>
      </c>
      <c r="L131" s="647" t="s">
        <v>212</v>
      </c>
      <c r="M131" s="653"/>
      <c r="N131" s="648"/>
      <c r="O131" s="648"/>
      <c r="P131" s="606"/>
    </row>
    <row r="132" spans="2:16" s="605" customFormat="1" ht="15.75">
      <c r="B132" s="704"/>
      <c r="C132" s="705"/>
      <c r="D132" s="705"/>
      <c r="E132" s="705"/>
      <c r="F132" s="705"/>
      <c r="G132" s="706"/>
      <c r="H132" s="606"/>
      <c r="I132" s="115"/>
      <c r="J132" s="646">
        <v>0.576388888888889</v>
      </c>
      <c r="K132" s="645">
        <v>6</v>
      </c>
      <c r="L132" s="647" t="s">
        <v>205</v>
      </c>
      <c r="M132" s="648"/>
      <c r="N132" s="651"/>
      <c r="O132" s="648"/>
      <c r="P132" s="606"/>
    </row>
    <row r="133" spans="2:16" s="605" customFormat="1" ht="15.75">
      <c r="B133" s="704"/>
      <c r="C133" s="705"/>
      <c r="D133" s="705"/>
      <c r="E133" s="705"/>
      <c r="F133" s="705"/>
      <c r="G133" s="706"/>
      <c r="H133" s="606"/>
      <c r="I133" s="115"/>
      <c r="J133" s="646">
        <v>0.5902777777777778</v>
      </c>
      <c r="K133" s="645">
        <v>7</v>
      </c>
      <c r="L133" s="647" t="s">
        <v>247</v>
      </c>
      <c r="M133" s="648"/>
      <c r="N133" s="651"/>
      <c r="O133" s="651"/>
      <c r="P133" s="606"/>
    </row>
    <row r="134" spans="2:16" s="605" customFormat="1" ht="15.75">
      <c r="B134" s="704"/>
      <c r="C134" s="705"/>
      <c r="D134" s="705"/>
      <c r="E134" s="705"/>
      <c r="F134" s="705"/>
      <c r="G134" s="706"/>
      <c r="H134" s="606"/>
      <c r="I134" s="115"/>
      <c r="J134" s="650">
        <v>0.6041666666666666</v>
      </c>
      <c r="K134" s="645">
        <v>8</v>
      </c>
      <c r="L134" s="647" t="s">
        <v>240</v>
      </c>
      <c r="M134" s="648"/>
      <c r="N134" s="651"/>
      <c r="O134" s="648"/>
      <c r="P134" s="606"/>
    </row>
    <row r="135" spans="2:16" s="605" customFormat="1" ht="15.75">
      <c r="B135" s="707"/>
      <c r="C135" s="708"/>
      <c r="D135" s="708"/>
      <c r="E135" s="708"/>
      <c r="F135" s="708"/>
      <c r="G135" s="709"/>
      <c r="H135" s="606"/>
      <c r="J135" s="650"/>
      <c r="K135" s="645"/>
      <c r="L135" s="651"/>
      <c r="M135" s="648"/>
      <c r="N135" s="651"/>
      <c r="O135" s="648"/>
      <c r="P135" s="606"/>
    </row>
    <row r="136" spans="3:16" s="605" customFormat="1" ht="15.75">
      <c r="C136" s="606"/>
      <c r="D136" s="115"/>
      <c r="E136" s="115"/>
      <c r="F136" s="115"/>
      <c r="G136" s="115"/>
      <c r="H136" s="606"/>
      <c r="P136" s="606"/>
    </row>
    <row r="137" spans="2:16" s="605" customFormat="1" ht="15.75">
      <c r="B137" s="115"/>
      <c r="C137" s="606"/>
      <c r="D137" s="115"/>
      <c r="E137" s="115"/>
      <c r="F137" s="115"/>
      <c r="H137" s="606"/>
      <c r="P137" s="606"/>
    </row>
    <row r="138" spans="2:16" s="605" customFormat="1" ht="17.25" customHeight="1" thickBot="1">
      <c r="B138" s="115"/>
      <c r="D138" s="694" t="s">
        <v>1019</v>
      </c>
      <c r="E138" s="694"/>
      <c r="F138" s="694"/>
      <c r="H138" s="584"/>
      <c r="K138" s="694" t="s">
        <v>1020</v>
      </c>
      <c r="L138" s="694"/>
      <c r="M138" s="694"/>
      <c r="N138" s="694"/>
      <c r="O138" s="115"/>
      <c r="P138" s="99"/>
    </row>
    <row r="139" spans="2:16" s="605" customFormat="1" ht="16.5" thickTop="1">
      <c r="B139" s="115"/>
      <c r="C139" s="110" t="s">
        <v>138</v>
      </c>
      <c r="D139" s="111" t="s">
        <v>251</v>
      </c>
      <c r="E139" s="112" t="s">
        <v>453</v>
      </c>
      <c r="F139" s="112" t="s">
        <v>454</v>
      </c>
      <c r="G139" s="113"/>
      <c r="H139" s="606"/>
      <c r="I139" s="115"/>
      <c r="J139" s="643" t="s">
        <v>252</v>
      </c>
      <c r="K139" s="643" t="s">
        <v>253</v>
      </c>
      <c r="L139" s="696" t="s">
        <v>455</v>
      </c>
      <c r="M139" s="696"/>
      <c r="N139" s="696"/>
      <c r="O139" s="696"/>
      <c r="P139" s="584"/>
    </row>
    <row r="140" spans="2:16" s="605" customFormat="1" ht="15.75">
      <c r="B140" s="607"/>
      <c r="C140" s="114"/>
      <c r="D140" s="115" t="s">
        <v>254</v>
      </c>
      <c r="E140" s="116" t="s">
        <v>456</v>
      </c>
      <c r="F140" s="116" t="s">
        <v>255</v>
      </c>
      <c r="G140" s="117"/>
      <c r="H140" s="606"/>
      <c r="I140" s="115"/>
      <c r="J140" s="644" t="s">
        <v>457</v>
      </c>
      <c r="K140" s="644" t="s">
        <v>458</v>
      </c>
      <c r="L140" s="652" t="s">
        <v>125</v>
      </c>
      <c r="M140" s="652" t="s">
        <v>126</v>
      </c>
      <c r="N140" s="644"/>
      <c r="O140" s="652"/>
      <c r="P140" s="606"/>
    </row>
    <row r="141" spans="2:20" s="605" customFormat="1" ht="15.75">
      <c r="B141" s="115"/>
      <c r="C141" s="114"/>
      <c r="D141" s="115" t="s">
        <v>256</v>
      </c>
      <c r="E141" s="115" t="s">
        <v>257</v>
      </c>
      <c r="F141" s="115" t="s">
        <v>459</v>
      </c>
      <c r="G141" s="117"/>
      <c r="H141" s="606"/>
      <c r="I141" s="115"/>
      <c r="J141" s="646">
        <v>0.375</v>
      </c>
      <c r="K141" s="652">
        <v>1</v>
      </c>
      <c r="L141" s="647" t="s">
        <v>1021</v>
      </c>
      <c r="M141" s="648"/>
      <c r="N141" s="651"/>
      <c r="O141" s="648"/>
      <c r="P141" s="606"/>
      <c r="T141" s="115"/>
    </row>
    <row r="142" spans="2:20" s="605" customFormat="1" ht="16.5" thickBot="1">
      <c r="B142" s="115"/>
      <c r="C142" s="122"/>
      <c r="D142" s="123" t="s">
        <v>258</v>
      </c>
      <c r="E142" s="124" t="s">
        <v>147</v>
      </c>
      <c r="F142" s="124" t="s">
        <v>460</v>
      </c>
      <c r="G142" s="125"/>
      <c r="H142" s="606"/>
      <c r="I142" s="115"/>
      <c r="J142" s="646">
        <v>0.3888888888888889</v>
      </c>
      <c r="K142" s="652">
        <v>2</v>
      </c>
      <c r="L142" s="647" t="s">
        <v>1022</v>
      </c>
      <c r="M142" s="648"/>
      <c r="N142" s="651"/>
      <c r="O142" s="648"/>
      <c r="P142" s="606"/>
      <c r="T142" s="115"/>
    </row>
    <row r="143" spans="2:20" s="605" customFormat="1" ht="16.5" customHeight="1" thickTop="1">
      <c r="B143" s="115"/>
      <c r="C143" s="115"/>
      <c r="D143" s="115"/>
      <c r="E143" s="115"/>
      <c r="F143" s="115"/>
      <c r="H143" s="606"/>
      <c r="I143" s="115"/>
      <c r="J143" s="646">
        <v>0.402777777777778</v>
      </c>
      <c r="K143" s="652">
        <v>3</v>
      </c>
      <c r="L143" s="647" t="s">
        <v>1023</v>
      </c>
      <c r="M143" s="648"/>
      <c r="N143" s="651"/>
      <c r="O143" s="651"/>
      <c r="P143" s="606"/>
      <c r="T143" s="115"/>
    </row>
    <row r="144" spans="2:20" s="605" customFormat="1" ht="15.75">
      <c r="B144" s="643" t="s">
        <v>252</v>
      </c>
      <c r="C144" s="643" t="s">
        <v>253</v>
      </c>
      <c r="D144" s="696" t="s">
        <v>455</v>
      </c>
      <c r="E144" s="696"/>
      <c r="F144" s="696"/>
      <c r="G144" s="696"/>
      <c r="H144" s="606"/>
      <c r="I144" s="115"/>
      <c r="J144" s="646">
        <v>0.416666666666667</v>
      </c>
      <c r="K144" s="652">
        <v>4</v>
      </c>
      <c r="L144" s="647" t="s">
        <v>1024</v>
      </c>
      <c r="M144" s="648"/>
      <c r="N144" s="651"/>
      <c r="O144" s="651"/>
      <c r="P144" s="606"/>
      <c r="T144" s="115"/>
    </row>
    <row r="145" spans="2:16" s="605" customFormat="1" ht="15.75">
      <c r="B145" s="644" t="s">
        <v>457</v>
      </c>
      <c r="C145" s="644" t="s">
        <v>458</v>
      </c>
      <c r="D145" s="652" t="s">
        <v>125</v>
      </c>
      <c r="E145" s="652" t="s">
        <v>126</v>
      </c>
      <c r="F145" s="644"/>
      <c r="G145" s="652"/>
      <c r="H145" s="606"/>
      <c r="I145" s="115"/>
      <c r="J145" s="650"/>
      <c r="K145" s="652"/>
      <c r="L145" s="658"/>
      <c r="M145" s="652"/>
      <c r="N145" s="648"/>
      <c r="O145" s="648"/>
      <c r="P145" s="606"/>
    </row>
    <row r="146" spans="2:16" s="605" customFormat="1" ht="15.75">
      <c r="B146" s="646">
        <v>0.5833333333333334</v>
      </c>
      <c r="C146" s="652">
        <v>1</v>
      </c>
      <c r="D146" s="647" t="s">
        <v>1025</v>
      </c>
      <c r="E146" s="648"/>
      <c r="F146" s="648"/>
      <c r="G146" s="649"/>
      <c r="H146" s="606"/>
      <c r="I146" s="115"/>
      <c r="J146" s="697" t="s">
        <v>259</v>
      </c>
      <c r="K146" s="698"/>
      <c r="L146" s="698"/>
      <c r="M146" s="698"/>
      <c r="N146" s="698"/>
      <c r="O146" s="699"/>
      <c r="P146" s="606"/>
    </row>
    <row r="147" spans="2:16" s="605" customFormat="1" ht="15.75">
      <c r="B147" s="646">
        <v>0.5972222222222222</v>
      </c>
      <c r="C147" s="652">
        <v>2</v>
      </c>
      <c r="D147" s="647" t="s">
        <v>1026</v>
      </c>
      <c r="E147" s="649"/>
      <c r="F147" s="648"/>
      <c r="G147" s="649"/>
      <c r="H147" s="606"/>
      <c r="I147" s="115"/>
      <c r="J147" s="646">
        <v>0.5625</v>
      </c>
      <c r="K147" s="652">
        <v>5</v>
      </c>
      <c r="L147" s="647" t="s">
        <v>1027</v>
      </c>
      <c r="M147" s="648"/>
      <c r="N147" s="648"/>
      <c r="O147" s="649"/>
      <c r="P147" s="606"/>
    </row>
    <row r="148" spans="2:16" s="605" customFormat="1" ht="15.75">
      <c r="B148" s="646">
        <v>0.611111111111111</v>
      </c>
      <c r="C148" s="652">
        <v>3</v>
      </c>
      <c r="D148" s="647" t="s">
        <v>1028</v>
      </c>
      <c r="E148" s="648"/>
      <c r="F148" s="648"/>
      <c r="G148" s="649"/>
      <c r="H148" s="606"/>
      <c r="I148" s="115"/>
      <c r="J148" s="646">
        <v>0.576388888888889</v>
      </c>
      <c r="K148" s="652">
        <v>6</v>
      </c>
      <c r="L148" s="647" t="s">
        <v>1029</v>
      </c>
      <c r="M148" s="648"/>
      <c r="N148" s="651"/>
      <c r="O148" s="648"/>
      <c r="P148" s="606"/>
    </row>
    <row r="149" spans="2:16" s="605" customFormat="1" ht="15.75">
      <c r="B149" s="646">
        <v>0.625</v>
      </c>
      <c r="C149" s="652">
        <v>4</v>
      </c>
      <c r="D149" s="647" t="s">
        <v>1030</v>
      </c>
      <c r="E149" s="649"/>
      <c r="F149" s="648"/>
      <c r="G149" s="649"/>
      <c r="H149" s="606"/>
      <c r="I149" s="115"/>
      <c r="J149" s="646">
        <v>0.5902777777777778</v>
      </c>
      <c r="K149" s="652">
        <v>7</v>
      </c>
      <c r="L149" s="647" t="s">
        <v>1031</v>
      </c>
      <c r="M149" s="648"/>
      <c r="N149" s="651"/>
      <c r="O149" s="651"/>
      <c r="P149" s="606"/>
    </row>
    <row r="150" spans="2:16" s="605" customFormat="1" ht="15.75">
      <c r="B150" s="650"/>
      <c r="C150" s="652"/>
      <c r="D150" s="653"/>
      <c r="E150" s="652"/>
      <c r="F150" s="648"/>
      <c r="G150" s="652"/>
      <c r="H150" s="606"/>
      <c r="I150" s="115"/>
      <c r="J150" s="650">
        <v>0.6041666666666666</v>
      </c>
      <c r="K150" s="652">
        <v>8</v>
      </c>
      <c r="L150" s="647" t="s">
        <v>1032</v>
      </c>
      <c r="M150" s="648"/>
      <c r="N150" s="651"/>
      <c r="O150" s="648"/>
      <c r="P150" s="606"/>
    </row>
    <row r="151" spans="2:16" s="605" customFormat="1" ht="15.75">
      <c r="B151" s="650"/>
      <c r="C151" s="652"/>
      <c r="D151" s="652"/>
      <c r="E151" s="652"/>
      <c r="F151" s="652"/>
      <c r="G151" s="651"/>
      <c r="H151" s="606"/>
      <c r="J151" s="650"/>
      <c r="K151" s="652"/>
      <c r="L151" s="652"/>
      <c r="M151" s="648"/>
      <c r="N151" s="651"/>
      <c r="O151" s="648"/>
      <c r="P151" s="606"/>
    </row>
    <row r="152" spans="3:16" s="605" customFormat="1" ht="15.75">
      <c r="C152" s="606"/>
      <c r="D152" s="115"/>
      <c r="E152" s="115"/>
      <c r="F152" s="115"/>
      <c r="G152" s="115"/>
      <c r="H152" s="606"/>
      <c r="L152" s="115"/>
      <c r="M152" s="115"/>
      <c r="P152" s="606"/>
    </row>
    <row r="153" spans="3:16" s="605" customFormat="1" ht="15.75">
      <c r="C153" s="115"/>
      <c r="D153" s="115"/>
      <c r="E153" s="115"/>
      <c r="F153" s="115"/>
      <c r="H153" s="606"/>
      <c r="L153" s="115"/>
      <c r="M153" s="115"/>
      <c r="P153" s="606"/>
    </row>
    <row r="154" spans="2:16" s="605" customFormat="1" ht="17.25" thickBot="1">
      <c r="B154" s="115"/>
      <c r="D154" s="694" t="s">
        <v>1033</v>
      </c>
      <c r="E154" s="694"/>
      <c r="F154" s="694"/>
      <c r="H154" s="606"/>
      <c r="K154" s="694" t="s">
        <v>1034</v>
      </c>
      <c r="L154" s="694"/>
      <c r="M154" s="694"/>
      <c r="N154" s="694"/>
      <c r="O154" s="115"/>
      <c r="P154" s="606"/>
    </row>
    <row r="155" spans="2:16" s="605" customFormat="1" ht="16.5" thickTop="1">
      <c r="B155" s="115"/>
      <c r="C155" s="110" t="s">
        <v>138</v>
      </c>
      <c r="D155" s="111" t="s">
        <v>251</v>
      </c>
      <c r="E155" s="112" t="s">
        <v>453</v>
      </c>
      <c r="F155" s="112" t="s">
        <v>454</v>
      </c>
      <c r="G155" s="113"/>
      <c r="H155" s="606"/>
      <c r="I155" s="115"/>
      <c r="J155" s="643" t="s">
        <v>252</v>
      </c>
      <c r="K155" s="643" t="s">
        <v>253</v>
      </c>
      <c r="L155" s="696" t="s">
        <v>455</v>
      </c>
      <c r="M155" s="696"/>
      <c r="N155" s="696"/>
      <c r="O155" s="696"/>
      <c r="P155" s="606"/>
    </row>
    <row r="156" spans="2:16" s="605" customFormat="1" ht="15.75">
      <c r="B156" s="607"/>
      <c r="C156" s="114"/>
      <c r="D156" s="115" t="s">
        <v>254</v>
      </c>
      <c r="E156" s="116" t="s">
        <v>456</v>
      </c>
      <c r="F156" s="116" t="s">
        <v>255</v>
      </c>
      <c r="G156" s="117"/>
      <c r="H156" s="606"/>
      <c r="I156" s="115"/>
      <c r="J156" s="644" t="s">
        <v>457</v>
      </c>
      <c r="K156" s="644" t="s">
        <v>458</v>
      </c>
      <c r="L156" s="657" t="s">
        <v>125</v>
      </c>
      <c r="M156" s="657" t="s">
        <v>126</v>
      </c>
      <c r="N156" s="644"/>
      <c r="O156" s="657"/>
      <c r="P156" s="606"/>
    </row>
    <row r="157" spans="2:16" s="605" customFormat="1" ht="15.75">
      <c r="B157" s="115"/>
      <c r="C157" s="114"/>
      <c r="D157" s="115" t="s">
        <v>256</v>
      </c>
      <c r="E157" s="115" t="s">
        <v>257</v>
      </c>
      <c r="F157" s="115" t="s">
        <v>459</v>
      </c>
      <c r="G157" s="117"/>
      <c r="H157" s="606"/>
      <c r="I157" s="115"/>
      <c r="J157" s="646">
        <v>0.375</v>
      </c>
      <c r="K157" s="657">
        <v>1</v>
      </c>
      <c r="L157" s="647" t="s">
        <v>1035</v>
      </c>
      <c r="M157" s="648"/>
      <c r="N157" s="651"/>
      <c r="O157" s="648"/>
      <c r="P157" s="606"/>
    </row>
    <row r="158" spans="2:16" s="605" customFormat="1" ht="16.5" thickBot="1">
      <c r="B158" s="115"/>
      <c r="C158" s="122"/>
      <c r="D158" s="123" t="s">
        <v>258</v>
      </c>
      <c r="E158" s="124" t="s">
        <v>147</v>
      </c>
      <c r="F158" s="124" t="s">
        <v>460</v>
      </c>
      <c r="G158" s="125"/>
      <c r="H158" s="606"/>
      <c r="I158" s="115"/>
      <c r="J158" s="646">
        <v>0.3888888888888889</v>
      </c>
      <c r="K158" s="657">
        <v>2</v>
      </c>
      <c r="L158" s="647" t="s">
        <v>141</v>
      </c>
      <c r="M158" s="648"/>
      <c r="N158" s="651"/>
      <c r="O158" s="648"/>
      <c r="P158" s="606"/>
    </row>
    <row r="159" spans="2:16" s="605" customFormat="1" ht="16.5" thickTop="1">
      <c r="B159" s="115"/>
      <c r="C159" s="115"/>
      <c r="D159" s="115"/>
      <c r="E159" s="115"/>
      <c r="F159" s="115"/>
      <c r="H159" s="606"/>
      <c r="I159" s="115"/>
      <c r="J159" s="646">
        <v>0.402777777777778</v>
      </c>
      <c r="K159" s="657">
        <v>3</v>
      </c>
      <c r="L159" s="647" t="s">
        <v>227</v>
      </c>
      <c r="M159" s="648"/>
      <c r="N159" s="651"/>
      <c r="O159" s="651"/>
      <c r="P159" s="606"/>
    </row>
    <row r="160" spans="2:16" s="605" customFormat="1" ht="15.75">
      <c r="B160" s="701" t="s">
        <v>1036</v>
      </c>
      <c r="C160" s="702"/>
      <c r="D160" s="702"/>
      <c r="E160" s="702"/>
      <c r="F160" s="702"/>
      <c r="G160" s="703"/>
      <c r="H160" s="606"/>
      <c r="I160" s="115"/>
      <c r="J160" s="646">
        <v>0.416666666666667</v>
      </c>
      <c r="K160" s="657">
        <v>4</v>
      </c>
      <c r="L160" s="647" t="s">
        <v>229</v>
      </c>
      <c r="M160" s="648"/>
      <c r="N160" s="651"/>
      <c r="O160" s="651"/>
      <c r="P160" s="606"/>
    </row>
    <row r="161" spans="2:16" s="605" customFormat="1" ht="15.75">
      <c r="B161" s="704"/>
      <c r="C161" s="705"/>
      <c r="D161" s="705"/>
      <c r="E161" s="705"/>
      <c r="F161" s="705"/>
      <c r="G161" s="706"/>
      <c r="H161" s="606"/>
      <c r="I161" s="115"/>
      <c r="J161" s="650"/>
      <c r="K161" s="657"/>
      <c r="L161" s="658"/>
      <c r="M161" s="657"/>
      <c r="N161" s="648"/>
      <c r="O161" s="648"/>
      <c r="P161" s="606"/>
    </row>
    <row r="162" spans="2:16" s="605" customFormat="1" ht="15.75">
      <c r="B162" s="704"/>
      <c r="C162" s="705"/>
      <c r="D162" s="705"/>
      <c r="E162" s="705"/>
      <c r="F162" s="705"/>
      <c r="G162" s="706"/>
      <c r="H162" s="606"/>
      <c r="I162" s="115"/>
      <c r="J162" s="696" t="s">
        <v>259</v>
      </c>
      <c r="K162" s="696"/>
      <c r="L162" s="696"/>
      <c r="M162" s="696"/>
      <c r="N162" s="696"/>
      <c r="O162" s="696"/>
      <c r="P162" s="606"/>
    </row>
    <row r="163" spans="2:16" s="605" customFormat="1" ht="15.75">
      <c r="B163" s="704"/>
      <c r="C163" s="705"/>
      <c r="D163" s="705"/>
      <c r="E163" s="705"/>
      <c r="F163" s="705"/>
      <c r="G163" s="706"/>
      <c r="H163" s="606"/>
      <c r="I163" s="115"/>
      <c r="J163" s="646">
        <v>0.5625</v>
      </c>
      <c r="K163" s="657">
        <v>5</v>
      </c>
      <c r="L163" s="647" t="s">
        <v>142</v>
      </c>
      <c r="M163" s="648"/>
      <c r="N163" s="648"/>
      <c r="O163" s="649"/>
      <c r="P163" s="606"/>
    </row>
    <row r="164" spans="2:16" s="605" customFormat="1" ht="15.75">
      <c r="B164" s="704"/>
      <c r="C164" s="705"/>
      <c r="D164" s="705"/>
      <c r="E164" s="705"/>
      <c r="F164" s="705"/>
      <c r="G164" s="706"/>
      <c r="H164" s="606"/>
      <c r="I164" s="115"/>
      <c r="J164" s="646">
        <v>0.576388888888889</v>
      </c>
      <c r="K164" s="657">
        <v>6</v>
      </c>
      <c r="L164" s="647" t="s">
        <v>139</v>
      </c>
      <c r="M164" s="648"/>
      <c r="N164" s="651"/>
      <c r="O164" s="648"/>
      <c r="P164" s="606"/>
    </row>
    <row r="165" spans="2:16" s="605" customFormat="1" ht="15.75">
      <c r="B165" s="704"/>
      <c r="C165" s="705"/>
      <c r="D165" s="705"/>
      <c r="E165" s="705"/>
      <c r="F165" s="705"/>
      <c r="G165" s="706"/>
      <c r="H165" s="606"/>
      <c r="I165" s="115"/>
      <c r="J165" s="646">
        <v>0.5902777777777778</v>
      </c>
      <c r="K165" s="657">
        <v>7</v>
      </c>
      <c r="L165" s="647" t="s">
        <v>230</v>
      </c>
      <c r="M165" s="648"/>
      <c r="N165" s="651"/>
      <c r="O165" s="651"/>
      <c r="P165" s="606"/>
    </row>
    <row r="166" spans="2:16" s="605" customFormat="1" ht="15.75">
      <c r="B166" s="704"/>
      <c r="C166" s="705"/>
      <c r="D166" s="705"/>
      <c r="E166" s="705"/>
      <c r="F166" s="705"/>
      <c r="G166" s="706"/>
      <c r="H166" s="606"/>
      <c r="I166" s="115"/>
      <c r="J166" s="650">
        <v>0.6041666666666666</v>
      </c>
      <c r="K166" s="657">
        <v>8</v>
      </c>
      <c r="L166" s="647" t="s">
        <v>228</v>
      </c>
      <c r="M166" s="648"/>
      <c r="N166" s="651"/>
      <c r="O166" s="648"/>
      <c r="P166" s="606"/>
    </row>
    <row r="167" spans="2:16" s="605" customFormat="1" ht="15.75">
      <c r="B167" s="707"/>
      <c r="C167" s="708"/>
      <c r="D167" s="708"/>
      <c r="E167" s="708"/>
      <c r="F167" s="708"/>
      <c r="G167" s="709"/>
      <c r="H167" s="606"/>
      <c r="J167" s="650"/>
      <c r="K167" s="657"/>
      <c r="L167" s="657"/>
      <c r="M167" s="648"/>
      <c r="N167" s="651"/>
      <c r="O167" s="648"/>
      <c r="P167" s="606"/>
    </row>
    <row r="168" spans="3:16" s="605" customFormat="1" ht="15.75">
      <c r="C168" s="115"/>
      <c r="D168" s="115"/>
      <c r="E168" s="115"/>
      <c r="F168" s="115"/>
      <c r="H168" s="606"/>
      <c r="L168" s="115"/>
      <c r="M168" s="115"/>
      <c r="P168" s="606"/>
    </row>
    <row r="169" spans="3:16" s="605" customFormat="1" ht="15.75">
      <c r="C169" s="115"/>
      <c r="D169" s="115"/>
      <c r="E169" s="115"/>
      <c r="F169" s="115"/>
      <c r="H169" s="606"/>
      <c r="L169" s="115"/>
      <c r="M169" s="115"/>
      <c r="P169" s="606"/>
    </row>
  </sheetData>
  <sheetProtection selectLockedCells="1" selectUnlockedCells="1"/>
  <mergeCells count="51">
    <mergeCell ref="D154:F154"/>
    <mergeCell ref="K154:N154"/>
    <mergeCell ref="L155:O155"/>
    <mergeCell ref="J162:O162"/>
    <mergeCell ref="B160:G167"/>
    <mergeCell ref="J91:O103"/>
    <mergeCell ref="B96:G103"/>
    <mergeCell ref="L107:O107"/>
    <mergeCell ref="D112:G112"/>
    <mergeCell ref="J114:O114"/>
    <mergeCell ref="L139:O139"/>
    <mergeCell ref="J146:O146"/>
    <mergeCell ref="D122:F122"/>
    <mergeCell ref="K122:N122"/>
    <mergeCell ref="L123:O123"/>
    <mergeCell ref="D144:G144"/>
    <mergeCell ref="B128:G135"/>
    <mergeCell ref="J130:O130"/>
    <mergeCell ref="D106:F106"/>
    <mergeCell ref="K106:N106"/>
    <mergeCell ref="L74:O74"/>
    <mergeCell ref="D79:G79"/>
    <mergeCell ref="J81:O81"/>
    <mergeCell ref="D138:F138"/>
    <mergeCell ref="K138:N138"/>
    <mergeCell ref="L42:O42"/>
    <mergeCell ref="J49:O49"/>
    <mergeCell ref="B47:G54"/>
    <mergeCell ref="L58:O58"/>
    <mergeCell ref="D90:F90"/>
    <mergeCell ref="K90:N90"/>
    <mergeCell ref="D63:G63"/>
    <mergeCell ref="D73:F73"/>
    <mergeCell ref="K73:N73"/>
    <mergeCell ref="D25:F25"/>
    <mergeCell ref="K25:N25"/>
    <mergeCell ref="L26:O26"/>
    <mergeCell ref="D31:G31"/>
    <mergeCell ref="J33:O33"/>
    <mergeCell ref="D41:F41"/>
    <mergeCell ref="K41:N41"/>
    <mergeCell ref="E3:K3"/>
    <mergeCell ref="E2:K2"/>
    <mergeCell ref="J17:O17"/>
    <mergeCell ref="J65:O65"/>
    <mergeCell ref="D9:F9"/>
    <mergeCell ref="K9:N9"/>
    <mergeCell ref="L10:O10"/>
    <mergeCell ref="D57:F57"/>
    <mergeCell ref="K57:N57"/>
    <mergeCell ref="D15:G1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4.125" style="31" customWidth="1"/>
    <col min="2" max="2" width="10.75390625" style="31" customWidth="1"/>
    <col min="3" max="3" width="10.75390625" style="116" hidden="1" customWidth="1"/>
    <col min="4" max="4" width="10.75390625" style="31" customWidth="1"/>
    <col min="5" max="5" width="30.75390625" style="116" customWidth="1"/>
    <col min="6" max="10" width="10.75390625" style="32" customWidth="1"/>
    <col min="11" max="12" width="10.75390625" style="31" customWidth="1"/>
    <col min="13" max="13" width="15.75390625" style="116" customWidth="1"/>
    <col min="14" max="14" width="30.75390625" style="264" customWidth="1"/>
    <col min="15" max="15" width="20.625" style="31" customWidth="1"/>
    <col min="16" max="17" width="10.625" style="116" hidden="1" customWidth="1"/>
    <col min="18" max="18" width="9.00390625" style="31" hidden="1" customWidth="1"/>
    <col min="19" max="19" width="10.25390625" style="31" hidden="1" customWidth="1"/>
    <col min="20" max="20" width="9.00390625" style="31" hidden="1" customWidth="1"/>
    <col min="21" max="21" width="23.75390625" style="31" hidden="1" customWidth="1"/>
    <col min="22" max="16384" width="9.00390625" style="31" customWidth="1"/>
  </cols>
  <sheetData>
    <row r="1" spans="2:13" ht="21" customHeight="1">
      <c r="B1" s="92" t="s">
        <v>448</v>
      </c>
      <c r="C1" s="179"/>
      <c r="D1" s="179"/>
      <c r="E1" s="348"/>
      <c r="F1" s="349"/>
      <c r="G1" s="349"/>
      <c r="H1" s="349"/>
      <c r="I1" s="349"/>
      <c r="J1" s="349"/>
      <c r="K1" s="350"/>
      <c r="L1" s="350"/>
      <c r="M1" s="352"/>
    </row>
    <row r="2" spans="2:13" ht="21" customHeight="1">
      <c r="B2" s="95" t="s">
        <v>449</v>
      </c>
      <c r="C2" s="245"/>
      <c r="D2" s="95"/>
      <c r="E2" s="350"/>
      <c r="F2" s="349"/>
      <c r="G2" s="349"/>
      <c r="H2" s="349"/>
      <c r="I2" s="349"/>
      <c r="J2" s="349"/>
      <c r="K2" s="352"/>
      <c r="L2" s="352"/>
      <c r="M2" s="352"/>
    </row>
    <row r="3" spans="2:15" ht="21" customHeight="1">
      <c r="B3" s="246" t="s">
        <v>466</v>
      </c>
      <c r="C3" s="247"/>
      <c r="D3" s="421"/>
      <c r="E3" s="422"/>
      <c r="F3" s="423"/>
      <c r="G3" s="423"/>
      <c r="H3" s="423"/>
      <c r="I3" s="423"/>
      <c r="J3" s="423"/>
      <c r="K3" s="424"/>
      <c r="L3" s="424"/>
      <c r="M3" s="425"/>
      <c r="N3" s="356"/>
      <c r="O3" s="357"/>
    </row>
    <row r="4" spans="2:15" ht="21" customHeight="1">
      <c r="B4" s="358" t="s">
        <v>579</v>
      </c>
      <c r="C4" s="359" t="s">
        <v>13</v>
      </c>
      <c r="D4" s="663" t="s">
        <v>14</v>
      </c>
      <c r="E4" s="664" t="s">
        <v>15</v>
      </c>
      <c r="F4" s="665"/>
      <c r="G4" s="666"/>
      <c r="H4" s="667" t="s">
        <v>16</v>
      </c>
      <c r="I4" s="665"/>
      <c r="J4" s="666"/>
      <c r="K4" s="667" t="s">
        <v>16</v>
      </c>
      <c r="L4" s="665" t="s">
        <v>580</v>
      </c>
      <c r="M4" s="664" t="s">
        <v>17</v>
      </c>
      <c r="N4" s="668"/>
      <c r="O4" s="669"/>
    </row>
    <row r="5" spans="2:17" ht="21" customHeight="1" thickBot="1">
      <c r="B5" s="364" t="s">
        <v>18</v>
      </c>
      <c r="C5" s="365" t="s">
        <v>581</v>
      </c>
      <c r="D5" s="426" t="s">
        <v>19</v>
      </c>
      <c r="E5" s="427" t="s">
        <v>582</v>
      </c>
      <c r="F5" s="428" t="s">
        <v>583</v>
      </c>
      <c r="G5" s="429" t="s">
        <v>584</v>
      </c>
      <c r="H5" s="430" t="s">
        <v>20</v>
      </c>
      <c r="I5" s="429" t="s">
        <v>585</v>
      </c>
      <c r="J5" s="429" t="s">
        <v>584</v>
      </c>
      <c r="K5" s="430" t="s">
        <v>20</v>
      </c>
      <c r="L5" s="429" t="s">
        <v>20</v>
      </c>
      <c r="M5" s="427" t="s">
        <v>581</v>
      </c>
      <c r="N5" s="431"/>
      <c r="O5" s="432" t="s">
        <v>586</v>
      </c>
      <c r="P5" s="433" t="s">
        <v>600</v>
      </c>
      <c r="Q5" s="245" t="s">
        <v>601</v>
      </c>
    </row>
    <row r="6" spans="2:21" ht="19.5" customHeight="1">
      <c r="B6" s="561">
        <v>1</v>
      </c>
      <c r="C6" s="562" t="s">
        <v>21</v>
      </c>
      <c r="D6" s="563">
        <v>1</v>
      </c>
      <c r="E6" s="563" t="s">
        <v>321</v>
      </c>
      <c r="F6" s="563" t="s">
        <v>824</v>
      </c>
      <c r="G6" s="563" t="s">
        <v>367</v>
      </c>
      <c r="H6" s="564">
        <v>108</v>
      </c>
      <c r="I6" s="563" t="s">
        <v>825</v>
      </c>
      <c r="J6" s="563" t="s">
        <v>368</v>
      </c>
      <c r="K6" s="564">
        <v>114</v>
      </c>
      <c r="L6" s="565">
        <v>222</v>
      </c>
      <c r="M6" s="529" t="s">
        <v>327</v>
      </c>
      <c r="N6" s="566"/>
      <c r="O6" s="434"/>
      <c r="P6" s="116">
        <v>144</v>
      </c>
      <c r="Q6" s="116">
        <f aca="true" t="shared" si="0" ref="Q6:Q37">P6/2</f>
        <v>72</v>
      </c>
      <c r="S6" s="370" t="s">
        <v>22</v>
      </c>
      <c r="T6" s="371" t="s">
        <v>23</v>
      </c>
      <c r="U6" s="372" t="str">
        <f>MAFormat!G27</f>
        <v>WM</v>
      </c>
    </row>
    <row r="7" spans="2:21" ht="19.5" customHeight="1">
      <c r="B7" s="567">
        <v>2</v>
      </c>
      <c r="C7" s="568" t="s">
        <v>24</v>
      </c>
      <c r="D7" s="569">
        <v>2</v>
      </c>
      <c r="E7" s="569" t="s">
        <v>290</v>
      </c>
      <c r="F7" s="569" t="s">
        <v>826</v>
      </c>
      <c r="G7" s="569" t="s">
        <v>369</v>
      </c>
      <c r="H7" s="570">
        <v>100.5</v>
      </c>
      <c r="I7" s="569" t="s">
        <v>827</v>
      </c>
      <c r="J7" s="569" t="s">
        <v>370</v>
      </c>
      <c r="K7" s="570">
        <v>100.5</v>
      </c>
      <c r="L7" s="571">
        <v>201</v>
      </c>
      <c r="M7" s="373" t="s">
        <v>328</v>
      </c>
      <c r="N7" s="558"/>
      <c r="O7" s="434"/>
      <c r="P7" s="116">
        <v>120</v>
      </c>
      <c r="Q7" s="116">
        <f t="shared" si="0"/>
        <v>60</v>
      </c>
      <c r="S7" s="374" t="s">
        <v>25</v>
      </c>
      <c r="T7" s="375" t="s">
        <v>26</v>
      </c>
      <c r="U7" s="378" t="str">
        <f>MAFormat!E30</f>
        <v>ALPS-Handshake</v>
      </c>
    </row>
    <row r="8" spans="2:21" ht="19.5" customHeight="1">
      <c r="B8" s="567">
        <v>3</v>
      </c>
      <c r="C8" s="568" t="s">
        <v>27</v>
      </c>
      <c r="D8" s="569">
        <v>3</v>
      </c>
      <c r="E8" s="569" t="s">
        <v>313</v>
      </c>
      <c r="F8" s="569" t="s">
        <v>828</v>
      </c>
      <c r="G8" s="569" t="s">
        <v>371</v>
      </c>
      <c r="H8" s="570">
        <v>87</v>
      </c>
      <c r="I8" s="569" t="s">
        <v>829</v>
      </c>
      <c r="J8" s="569" t="s">
        <v>372</v>
      </c>
      <c r="K8" s="570">
        <v>87</v>
      </c>
      <c r="L8" s="571">
        <v>174</v>
      </c>
      <c r="M8" s="373" t="s">
        <v>329</v>
      </c>
      <c r="N8" s="566"/>
      <c r="O8" s="434"/>
      <c r="P8" s="116">
        <v>96</v>
      </c>
      <c r="Q8" s="116">
        <f t="shared" si="0"/>
        <v>48</v>
      </c>
      <c r="S8" s="374" t="s">
        <v>28</v>
      </c>
      <c r="T8" s="375" t="s">
        <v>29</v>
      </c>
      <c r="U8" s="378" t="str">
        <f>MAFormat!G38</f>
        <v>DDWW</v>
      </c>
    </row>
    <row r="9" spans="2:21" ht="19.5" customHeight="1">
      <c r="B9" s="567">
        <v>4</v>
      </c>
      <c r="C9" s="568" t="s">
        <v>30</v>
      </c>
      <c r="D9" s="569">
        <v>4</v>
      </c>
      <c r="E9" s="569" t="s">
        <v>830</v>
      </c>
      <c r="F9" s="569" t="s">
        <v>831</v>
      </c>
      <c r="G9" s="569" t="s">
        <v>373</v>
      </c>
      <c r="H9" s="570">
        <v>79.5</v>
      </c>
      <c r="I9" s="569" t="s">
        <v>832</v>
      </c>
      <c r="J9" s="569" t="s">
        <v>374</v>
      </c>
      <c r="K9" s="570">
        <v>79.5</v>
      </c>
      <c r="L9" s="571">
        <v>159</v>
      </c>
      <c r="M9" s="373" t="s">
        <v>330</v>
      </c>
      <c r="N9" s="558"/>
      <c r="O9" s="434"/>
      <c r="P9" s="116">
        <v>108</v>
      </c>
      <c r="Q9" s="116">
        <f t="shared" si="0"/>
        <v>54</v>
      </c>
      <c r="S9" s="374" t="s">
        <v>31</v>
      </c>
      <c r="T9" s="375" t="s">
        <v>32</v>
      </c>
      <c r="U9" s="378" t="str">
        <f>MAFormat!E42</f>
        <v>消防_godzilla</v>
      </c>
    </row>
    <row r="10" spans="2:21" ht="19.5" customHeight="1">
      <c r="B10" s="567">
        <v>5</v>
      </c>
      <c r="C10" s="568" t="s">
        <v>33</v>
      </c>
      <c r="D10" s="569">
        <v>5</v>
      </c>
      <c r="E10" s="569" t="s">
        <v>295</v>
      </c>
      <c r="F10" s="569" t="s">
        <v>833</v>
      </c>
      <c r="G10" s="569" t="s">
        <v>375</v>
      </c>
      <c r="H10" s="570">
        <v>73.5</v>
      </c>
      <c r="I10" s="569" t="s">
        <v>834</v>
      </c>
      <c r="J10" s="569" t="s">
        <v>376</v>
      </c>
      <c r="K10" s="570">
        <v>73.5</v>
      </c>
      <c r="L10" s="571">
        <v>147</v>
      </c>
      <c r="M10" s="373" t="s">
        <v>331</v>
      </c>
      <c r="N10" s="559"/>
      <c r="O10" s="434"/>
      <c r="P10" s="116">
        <v>96</v>
      </c>
      <c r="Q10" s="116">
        <f t="shared" si="0"/>
        <v>48</v>
      </c>
      <c r="S10" s="374" t="s">
        <v>34</v>
      </c>
      <c r="T10" s="375" t="s">
        <v>35</v>
      </c>
      <c r="U10" s="378" t="str">
        <f>'男甲賽程'!R9</f>
        <v>Alps-STORM</v>
      </c>
    </row>
    <row r="11" spans="2:21" ht="19.5" customHeight="1">
      <c r="B11" s="567">
        <v>6</v>
      </c>
      <c r="C11" s="568" t="s">
        <v>36</v>
      </c>
      <c r="D11" s="569">
        <v>6</v>
      </c>
      <c r="E11" s="569" t="s">
        <v>835</v>
      </c>
      <c r="F11" s="569" t="s">
        <v>836</v>
      </c>
      <c r="G11" s="569" t="s">
        <v>377</v>
      </c>
      <c r="H11" s="570">
        <v>72</v>
      </c>
      <c r="I11" s="569" t="s">
        <v>837</v>
      </c>
      <c r="J11" s="569" t="s">
        <v>378</v>
      </c>
      <c r="K11" s="570">
        <v>72</v>
      </c>
      <c r="L11" s="571">
        <v>144</v>
      </c>
      <c r="M11" s="373" t="s">
        <v>332</v>
      </c>
      <c r="N11" s="558"/>
      <c r="O11" s="434"/>
      <c r="P11" s="116">
        <v>84</v>
      </c>
      <c r="Q11" s="116">
        <f t="shared" si="0"/>
        <v>42</v>
      </c>
      <c r="S11" s="374"/>
      <c r="T11" s="375"/>
      <c r="U11" s="378" t="str">
        <f>'男甲賽程'!R15</f>
        <v>EFX24-RCHC</v>
      </c>
    </row>
    <row r="12" spans="2:21" ht="19.5" customHeight="1">
      <c r="B12" s="567">
        <v>7</v>
      </c>
      <c r="C12" s="568" t="s">
        <v>37</v>
      </c>
      <c r="D12" s="569">
        <v>7</v>
      </c>
      <c r="E12" s="569" t="s">
        <v>294</v>
      </c>
      <c r="F12" s="569" t="s">
        <v>838</v>
      </c>
      <c r="G12" s="569" t="s">
        <v>379</v>
      </c>
      <c r="H12" s="570">
        <v>84</v>
      </c>
      <c r="I12" s="569" t="s">
        <v>839</v>
      </c>
      <c r="J12" s="569" t="s">
        <v>380</v>
      </c>
      <c r="K12" s="570">
        <v>54</v>
      </c>
      <c r="L12" s="571">
        <v>138</v>
      </c>
      <c r="M12" s="373" t="s">
        <v>333</v>
      </c>
      <c r="N12" s="558"/>
      <c r="O12" s="434"/>
      <c r="P12" s="116">
        <v>132</v>
      </c>
      <c r="Q12" s="116">
        <f t="shared" si="0"/>
        <v>66</v>
      </c>
      <c r="S12" s="374" t="s">
        <v>38</v>
      </c>
      <c r="T12" s="375" t="s">
        <v>39</v>
      </c>
      <c r="U12" s="378" t="str">
        <f>'男甲賽程'!R10</f>
        <v>ALPS-SCCH</v>
      </c>
    </row>
    <row r="13" spans="2:21" ht="19.5" customHeight="1" thickBot="1">
      <c r="B13" s="572">
        <v>8</v>
      </c>
      <c r="C13" s="573" t="s">
        <v>40</v>
      </c>
      <c r="D13" s="574">
        <v>8</v>
      </c>
      <c r="E13" s="574" t="s">
        <v>298</v>
      </c>
      <c r="F13" s="574" t="s">
        <v>840</v>
      </c>
      <c r="G13" s="574" t="s">
        <v>381</v>
      </c>
      <c r="H13" s="575">
        <v>64</v>
      </c>
      <c r="I13" s="574" t="s">
        <v>841</v>
      </c>
      <c r="J13" s="574" t="s">
        <v>382</v>
      </c>
      <c r="K13" s="575">
        <v>57.25</v>
      </c>
      <c r="L13" s="576">
        <v>121.25</v>
      </c>
      <c r="M13" s="381" t="s">
        <v>334</v>
      </c>
      <c r="N13" s="558"/>
      <c r="O13" s="434"/>
      <c r="P13" s="126">
        <v>84</v>
      </c>
      <c r="Q13" s="116">
        <f t="shared" si="0"/>
        <v>42</v>
      </c>
      <c r="R13" s="375"/>
      <c r="S13" s="435"/>
      <c r="T13" s="384"/>
      <c r="U13" s="385" t="str">
        <f>'男甲賽程'!R16</f>
        <v>喺唔喺度</v>
      </c>
    </row>
    <row r="14" spans="2:21" s="32" customFormat="1" ht="19.5" customHeight="1">
      <c r="B14" s="577">
        <v>9</v>
      </c>
      <c r="C14" s="545" t="s">
        <v>41</v>
      </c>
      <c r="D14" s="545">
        <v>9</v>
      </c>
      <c r="E14" s="545" t="s">
        <v>842</v>
      </c>
      <c r="F14" s="545" t="s">
        <v>843</v>
      </c>
      <c r="G14" s="545" t="s">
        <v>383</v>
      </c>
      <c r="H14" s="551">
        <v>45.75</v>
      </c>
      <c r="I14" s="545" t="s">
        <v>844</v>
      </c>
      <c r="J14" s="545" t="s">
        <v>384</v>
      </c>
      <c r="K14" s="551">
        <v>73</v>
      </c>
      <c r="L14" s="548">
        <v>118.75</v>
      </c>
      <c r="M14" s="388" t="s">
        <v>335</v>
      </c>
      <c r="N14" s="438"/>
      <c r="O14" s="439"/>
      <c r="P14" s="126">
        <v>72</v>
      </c>
      <c r="Q14" s="116">
        <f t="shared" si="0"/>
        <v>36</v>
      </c>
      <c r="R14" s="377"/>
      <c r="S14" s="32" t="s">
        <v>22</v>
      </c>
      <c r="T14" s="32" t="s">
        <v>29</v>
      </c>
      <c r="U14" s="654" t="s">
        <v>314</v>
      </c>
    </row>
    <row r="15" spans="2:21" ht="19.5" customHeight="1">
      <c r="B15" s="577">
        <v>10</v>
      </c>
      <c r="C15" s="549" t="s">
        <v>42</v>
      </c>
      <c r="D15" s="549">
        <v>10</v>
      </c>
      <c r="E15" s="549" t="s">
        <v>311</v>
      </c>
      <c r="F15" s="549" t="s">
        <v>845</v>
      </c>
      <c r="G15" s="549" t="s">
        <v>385</v>
      </c>
      <c r="H15" s="551">
        <v>69</v>
      </c>
      <c r="I15" s="549" t="s">
        <v>846</v>
      </c>
      <c r="J15" s="549" t="s">
        <v>386</v>
      </c>
      <c r="K15" s="551">
        <v>48</v>
      </c>
      <c r="L15" s="552">
        <v>117</v>
      </c>
      <c r="M15" s="394" t="s">
        <v>42</v>
      </c>
      <c r="N15" s="369" t="s">
        <v>339</v>
      </c>
      <c r="O15" s="434"/>
      <c r="P15" s="116">
        <v>0</v>
      </c>
      <c r="Q15" s="116">
        <f t="shared" si="0"/>
        <v>0</v>
      </c>
      <c r="S15" s="31" t="s">
        <v>25</v>
      </c>
      <c r="T15" s="31" t="s">
        <v>32</v>
      </c>
      <c r="U15" s="655" t="s">
        <v>287</v>
      </c>
    </row>
    <row r="16" spans="2:21" ht="19.5" customHeight="1">
      <c r="B16" s="577">
        <v>11</v>
      </c>
      <c r="C16" s="549" t="s">
        <v>43</v>
      </c>
      <c r="D16" s="549">
        <v>10</v>
      </c>
      <c r="E16" s="549" t="s">
        <v>314</v>
      </c>
      <c r="F16" s="549" t="s">
        <v>847</v>
      </c>
      <c r="G16" s="549" t="s">
        <v>945</v>
      </c>
      <c r="H16" s="551">
        <v>58.5</v>
      </c>
      <c r="I16" s="549" t="s">
        <v>848</v>
      </c>
      <c r="J16" s="549" t="s">
        <v>388</v>
      </c>
      <c r="K16" s="551">
        <v>58.5</v>
      </c>
      <c r="L16" s="552">
        <v>117</v>
      </c>
      <c r="M16" s="394" t="s">
        <v>43</v>
      </c>
      <c r="N16" s="369" t="s">
        <v>339</v>
      </c>
      <c r="O16" s="434"/>
      <c r="P16" s="116">
        <v>120</v>
      </c>
      <c r="Q16" s="116">
        <f t="shared" si="0"/>
        <v>60</v>
      </c>
      <c r="S16" s="31" t="s">
        <v>28</v>
      </c>
      <c r="T16" s="31" t="s">
        <v>35</v>
      </c>
      <c r="U16" s="655">
        <v>19986</v>
      </c>
    </row>
    <row r="17" spans="2:21" ht="19.5" customHeight="1">
      <c r="B17" s="577">
        <v>12</v>
      </c>
      <c r="C17" s="549" t="s">
        <v>44</v>
      </c>
      <c r="D17" s="549">
        <v>12</v>
      </c>
      <c r="E17" s="549" t="s">
        <v>287</v>
      </c>
      <c r="F17" s="549" t="s">
        <v>937</v>
      </c>
      <c r="G17" s="549" t="s">
        <v>389</v>
      </c>
      <c r="H17" s="551">
        <v>57</v>
      </c>
      <c r="I17" s="549" t="s">
        <v>849</v>
      </c>
      <c r="J17" s="549" t="s">
        <v>390</v>
      </c>
      <c r="K17" s="551">
        <v>57</v>
      </c>
      <c r="L17" s="552">
        <v>114</v>
      </c>
      <c r="M17" s="395" t="s">
        <v>338</v>
      </c>
      <c r="N17" s="369"/>
      <c r="O17" s="434"/>
      <c r="P17" s="126">
        <v>108</v>
      </c>
      <c r="Q17" s="116">
        <f t="shared" si="0"/>
        <v>54</v>
      </c>
      <c r="S17" s="31" t="s">
        <v>31</v>
      </c>
      <c r="T17" s="31" t="s">
        <v>39</v>
      </c>
      <c r="U17" s="655" t="s">
        <v>292</v>
      </c>
    </row>
    <row r="18" spans="2:21" ht="19.5" customHeight="1">
      <c r="B18" s="577">
        <v>13</v>
      </c>
      <c r="C18" s="549" t="s">
        <v>45</v>
      </c>
      <c r="D18" s="549">
        <v>13</v>
      </c>
      <c r="E18" s="549" t="s">
        <v>850</v>
      </c>
      <c r="F18" s="549" t="s">
        <v>851</v>
      </c>
      <c r="G18" s="549" t="s">
        <v>391</v>
      </c>
      <c r="H18" s="551">
        <v>56.25</v>
      </c>
      <c r="I18" s="549" t="s">
        <v>852</v>
      </c>
      <c r="J18" s="549" t="s">
        <v>392</v>
      </c>
      <c r="K18" s="551">
        <v>50.25</v>
      </c>
      <c r="L18" s="552">
        <v>106.5</v>
      </c>
      <c r="M18" s="392" t="s">
        <v>340</v>
      </c>
      <c r="N18" s="369"/>
      <c r="O18" s="363"/>
      <c r="P18" s="116">
        <v>72</v>
      </c>
      <c r="Q18" s="116">
        <f t="shared" si="0"/>
        <v>36</v>
      </c>
      <c r="S18" s="31" t="s">
        <v>34</v>
      </c>
      <c r="T18" s="31" t="s">
        <v>46</v>
      </c>
      <c r="U18" s="655" t="s">
        <v>842</v>
      </c>
    </row>
    <row r="19" spans="2:21" ht="19.5" customHeight="1">
      <c r="B19" s="577">
        <v>14</v>
      </c>
      <c r="C19" s="549" t="s">
        <v>47</v>
      </c>
      <c r="D19" s="549">
        <v>14</v>
      </c>
      <c r="E19" s="549" t="s">
        <v>853</v>
      </c>
      <c r="F19" s="549" t="s">
        <v>854</v>
      </c>
      <c r="G19" s="549" t="s">
        <v>393</v>
      </c>
      <c r="H19" s="551">
        <v>55.5</v>
      </c>
      <c r="I19" s="549" t="s">
        <v>855</v>
      </c>
      <c r="J19" s="549" t="s">
        <v>394</v>
      </c>
      <c r="K19" s="551">
        <v>41.25</v>
      </c>
      <c r="L19" s="552">
        <v>96.75</v>
      </c>
      <c r="M19" s="395" t="s">
        <v>341</v>
      </c>
      <c r="N19" s="369"/>
      <c r="O19" s="434"/>
      <c r="P19" s="116">
        <v>72</v>
      </c>
      <c r="Q19" s="116">
        <f t="shared" si="0"/>
        <v>36</v>
      </c>
      <c r="U19" s="655" t="s">
        <v>850</v>
      </c>
    </row>
    <row r="20" spans="2:21" ht="19.5" customHeight="1">
      <c r="B20" s="577">
        <v>15</v>
      </c>
      <c r="C20" s="549" t="s">
        <v>48</v>
      </c>
      <c r="D20" s="549">
        <v>15</v>
      </c>
      <c r="E20" s="578" t="s">
        <v>322</v>
      </c>
      <c r="F20" s="578" t="s">
        <v>938</v>
      </c>
      <c r="G20" s="549" t="s">
        <v>395</v>
      </c>
      <c r="H20" s="551">
        <v>63.75</v>
      </c>
      <c r="I20" s="578" t="s">
        <v>939</v>
      </c>
      <c r="J20" s="549" t="s">
        <v>396</v>
      </c>
      <c r="K20" s="551">
        <v>27</v>
      </c>
      <c r="L20" s="552">
        <v>90.75</v>
      </c>
      <c r="M20" s="392" t="s">
        <v>342</v>
      </c>
      <c r="N20" s="369"/>
      <c r="O20" s="434"/>
      <c r="P20" s="116">
        <v>54</v>
      </c>
      <c r="Q20" s="116">
        <f t="shared" si="0"/>
        <v>27</v>
      </c>
      <c r="S20" s="375"/>
      <c r="U20" s="656" t="s">
        <v>853</v>
      </c>
    </row>
    <row r="21" spans="2:21" ht="19.5" customHeight="1">
      <c r="B21" s="577">
        <v>16</v>
      </c>
      <c r="C21" s="549" t="s">
        <v>49</v>
      </c>
      <c r="D21" s="549">
        <v>16</v>
      </c>
      <c r="E21" s="549" t="s">
        <v>292</v>
      </c>
      <c r="F21" s="549" t="s">
        <v>856</v>
      </c>
      <c r="G21" s="549" t="s">
        <v>397</v>
      </c>
      <c r="H21" s="551">
        <v>57</v>
      </c>
      <c r="I21" s="549" t="s">
        <v>857</v>
      </c>
      <c r="J21" s="549" t="s">
        <v>398</v>
      </c>
      <c r="K21" s="551">
        <v>33</v>
      </c>
      <c r="L21" s="552">
        <v>90</v>
      </c>
      <c r="M21" s="392" t="s">
        <v>343</v>
      </c>
      <c r="N21" s="369"/>
      <c r="O21" s="434"/>
      <c r="P21" s="116">
        <v>84</v>
      </c>
      <c r="Q21" s="116">
        <f t="shared" si="0"/>
        <v>42</v>
      </c>
      <c r="U21" s="655" t="s">
        <v>875</v>
      </c>
    </row>
    <row r="22" spans="2:21" ht="19.5" customHeight="1">
      <c r="B22" s="577">
        <v>17</v>
      </c>
      <c r="C22" s="549" t="s">
        <v>75</v>
      </c>
      <c r="D22" s="549">
        <v>17</v>
      </c>
      <c r="E22" s="549">
        <v>19986</v>
      </c>
      <c r="F22" s="549" t="s">
        <v>858</v>
      </c>
      <c r="G22" s="549" t="s">
        <v>399</v>
      </c>
      <c r="H22" s="551">
        <v>69</v>
      </c>
      <c r="I22" s="549" t="s">
        <v>859</v>
      </c>
      <c r="J22" s="549" t="s">
        <v>400</v>
      </c>
      <c r="K22" s="551">
        <v>20.25</v>
      </c>
      <c r="L22" s="552">
        <v>89.25</v>
      </c>
      <c r="M22" s="395" t="s">
        <v>344</v>
      </c>
      <c r="N22" s="393"/>
      <c r="O22" s="434"/>
      <c r="P22" s="401">
        <v>96</v>
      </c>
      <c r="Q22" s="116">
        <f t="shared" si="0"/>
        <v>48</v>
      </c>
      <c r="R22" s="32"/>
      <c r="S22" s="31" t="s">
        <v>50</v>
      </c>
      <c r="T22" s="31" t="s">
        <v>51</v>
      </c>
      <c r="U22" s="656" t="s">
        <v>869</v>
      </c>
    </row>
    <row r="23" spans="2:21" ht="19.5" customHeight="1">
      <c r="B23" s="577">
        <v>18</v>
      </c>
      <c r="C23" s="549" t="s">
        <v>74</v>
      </c>
      <c r="D23" s="549">
        <v>18</v>
      </c>
      <c r="E23" s="549" t="s">
        <v>297</v>
      </c>
      <c r="F23" s="549" t="s">
        <v>860</v>
      </c>
      <c r="G23" s="549" t="s">
        <v>401</v>
      </c>
      <c r="H23" s="551">
        <v>42</v>
      </c>
      <c r="I23" s="549" t="s">
        <v>861</v>
      </c>
      <c r="J23" s="549" t="s">
        <v>402</v>
      </c>
      <c r="K23" s="551">
        <v>42</v>
      </c>
      <c r="L23" s="552">
        <v>84</v>
      </c>
      <c r="M23" s="394" t="s">
        <v>74</v>
      </c>
      <c r="N23" s="443" t="s">
        <v>346</v>
      </c>
      <c r="O23" s="434"/>
      <c r="P23" s="401">
        <v>54</v>
      </c>
      <c r="Q23" s="116">
        <f t="shared" si="0"/>
        <v>27</v>
      </c>
      <c r="R23" s="32"/>
      <c r="S23" s="375"/>
      <c r="U23" s="655" t="s">
        <v>310</v>
      </c>
    </row>
    <row r="24" spans="2:21" ht="19.5" customHeight="1">
      <c r="B24" s="577">
        <v>19</v>
      </c>
      <c r="C24" s="549" t="s">
        <v>73</v>
      </c>
      <c r="D24" s="549">
        <v>18</v>
      </c>
      <c r="E24" s="549" t="s">
        <v>310</v>
      </c>
      <c r="F24" s="549" t="s">
        <v>862</v>
      </c>
      <c r="G24" s="549" t="s">
        <v>403</v>
      </c>
      <c r="H24" s="551">
        <v>42</v>
      </c>
      <c r="I24" s="549" t="s">
        <v>863</v>
      </c>
      <c r="J24" s="549" t="s">
        <v>404</v>
      </c>
      <c r="K24" s="551">
        <v>42</v>
      </c>
      <c r="L24" s="552">
        <v>84</v>
      </c>
      <c r="M24" s="394" t="s">
        <v>73</v>
      </c>
      <c r="N24" s="443" t="s">
        <v>346</v>
      </c>
      <c r="O24" s="434"/>
      <c r="P24" s="401">
        <v>54</v>
      </c>
      <c r="Q24" s="116">
        <f t="shared" si="0"/>
        <v>27</v>
      </c>
      <c r="R24" s="32"/>
      <c r="U24" s="655" t="s">
        <v>297</v>
      </c>
    </row>
    <row r="25" spans="2:21" ht="19.5" customHeight="1">
      <c r="B25" s="577">
        <v>20</v>
      </c>
      <c r="C25" s="549" t="s">
        <v>52</v>
      </c>
      <c r="D25" s="549">
        <v>20</v>
      </c>
      <c r="E25" s="549" t="s">
        <v>864</v>
      </c>
      <c r="F25" s="549" t="s">
        <v>865</v>
      </c>
      <c r="G25" s="549" t="s">
        <v>405</v>
      </c>
      <c r="H25" s="551">
        <v>48</v>
      </c>
      <c r="I25" s="549" t="s">
        <v>866</v>
      </c>
      <c r="J25" s="549" t="s">
        <v>406</v>
      </c>
      <c r="K25" s="551">
        <v>35.25</v>
      </c>
      <c r="L25" s="552">
        <v>83.25</v>
      </c>
      <c r="M25" s="395" t="s">
        <v>347</v>
      </c>
      <c r="N25" s="443"/>
      <c r="O25" s="434"/>
      <c r="P25" s="441">
        <v>54</v>
      </c>
      <c r="Q25" s="116">
        <f t="shared" si="0"/>
        <v>27</v>
      </c>
      <c r="U25" s="656" t="s">
        <v>864</v>
      </c>
    </row>
    <row r="26" spans="2:21" ht="19.5" customHeight="1">
      <c r="B26" s="577">
        <v>21</v>
      </c>
      <c r="C26" s="549" t="s">
        <v>53</v>
      </c>
      <c r="D26" s="549">
        <v>21</v>
      </c>
      <c r="E26" s="549" t="s">
        <v>312</v>
      </c>
      <c r="F26" s="549" t="s">
        <v>867</v>
      </c>
      <c r="G26" s="549" t="s">
        <v>407</v>
      </c>
      <c r="H26" s="551">
        <v>51.75</v>
      </c>
      <c r="I26" s="549" t="s">
        <v>868</v>
      </c>
      <c r="J26" s="549" t="s">
        <v>408</v>
      </c>
      <c r="K26" s="551">
        <v>27</v>
      </c>
      <c r="L26" s="552">
        <v>78.75</v>
      </c>
      <c r="M26" s="395" t="s">
        <v>348</v>
      </c>
      <c r="N26" s="443"/>
      <c r="O26" s="434"/>
      <c r="P26" s="116">
        <v>54</v>
      </c>
      <c r="Q26" s="116">
        <f t="shared" si="0"/>
        <v>27</v>
      </c>
      <c r="S26" s="375"/>
      <c r="T26" s="375"/>
      <c r="U26" s="655" t="s">
        <v>312</v>
      </c>
    </row>
    <row r="27" spans="2:21" ht="19.5" customHeight="1">
      <c r="B27" s="577">
        <v>22</v>
      </c>
      <c r="C27" s="549" t="s">
        <v>54</v>
      </c>
      <c r="D27" s="549">
        <v>22</v>
      </c>
      <c r="E27" s="549" t="s">
        <v>869</v>
      </c>
      <c r="F27" s="549" t="s">
        <v>870</v>
      </c>
      <c r="G27" s="549" t="s">
        <v>409</v>
      </c>
      <c r="H27" s="551">
        <v>37.5</v>
      </c>
      <c r="I27" s="549" t="s">
        <v>871</v>
      </c>
      <c r="J27" s="549" t="s">
        <v>410</v>
      </c>
      <c r="K27" s="551">
        <v>37.5</v>
      </c>
      <c r="L27" s="552">
        <v>75</v>
      </c>
      <c r="M27" s="394" t="s">
        <v>54</v>
      </c>
      <c r="N27" s="443" t="s">
        <v>445</v>
      </c>
      <c r="O27" s="434"/>
      <c r="P27" s="116">
        <v>54</v>
      </c>
      <c r="Q27" s="116">
        <f t="shared" si="0"/>
        <v>27</v>
      </c>
      <c r="U27" s="655" t="s">
        <v>291</v>
      </c>
    </row>
    <row r="28" spans="2:21" ht="19.5" customHeight="1">
      <c r="B28" s="577">
        <v>23</v>
      </c>
      <c r="C28" s="549" t="s">
        <v>55</v>
      </c>
      <c r="D28" s="549">
        <v>22</v>
      </c>
      <c r="E28" s="549" t="s">
        <v>872</v>
      </c>
      <c r="F28" s="549" t="s">
        <v>873</v>
      </c>
      <c r="G28" s="549" t="s">
        <v>411</v>
      </c>
      <c r="H28" s="551">
        <v>37.5</v>
      </c>
      <c r="I28" s="549" t="s">
        <v>874</v>
      </c>
      <c r="J28" s="549" t="s">
        <v>412</v>
      </c>
      <c r="K28" s="551">
        <v>37.5</v>
      </c>
      <c r="L28" s="552">
        <v>75</v>
      </c>
      <c r="M28" s="394" t="s">
        <v>55</v>
      </c>
      <c r="N28" s="443" t="s">
        <v>445</v>
      </c>
      <c r="O28" s="434"/>
      <c r="P28" s="116">
        <v>54</v>
      </c>
      <c r="Q28" s="116">
        <f t="shared" si="0"/>
        <v>27</v>
      </c>
      <c r="U28" s="655" t="s">
        <v>322</v>
      </c>
    </row>
    <row r="29" spans="2:21" ht="19.5" customHeight="1">
      <c r="B29" s="577">
        <v>24</v>
      </c>
      <c r="C29" s="549" t="s">
        <v>56</v>
      </c>
      <c r="D29" s="549">
        <v>24</v>
      </c>
      <c r="E29" s="549" t="s">
        <v>875</v>
      </c>
      <c r="F29" s="549" t="s">
        <v>876</v>
      </c>
      <c r="G29" s="549" t="s">
        <v>413</v>
      </c>
      <c r="H29" s="551">
        <v>57</v>
      </c>
      <c r="I29" s="549" t="s">
        <v>877</v>
      </c>
      <c r="J29" s="549" t="s">
        <v>414</v>
      </c>
      <c r="K29" s="551">
        <v>12.75</v>
      </c>
      <c r="L29" s="552">
        <v>69.75</v>
      </c>
      <c r="M29" s="395" t="s">
        <v>350</v>
      </c>
      <c r="N29" s="443"/>
      <c r="O29" s="434"/>
      <c r="P29" s="116">
        <v>72</v>
      </c>
      <c r="Q29" s="116">
        <f t="shared" si="0"/>
        <v>36</v>
      </c>
      <c r="U29" s="655" t="s">
        <v>872</v>
      </c>
    </row>
    <row r="30" spans="2:21" s="32" customFormat="1" ht="19.5" customHeight="1">
      <c r="B30" s="577">
        <v>25</v>
      </c>
      <c r="C30" s="549" t="s">
        <v>59</v>
      </c>
      <c r="D30" s="549">
        <v>25</v>
      </c>
      <c r="E30" s="549" t="s">
        <v>878</v>
      </c>
      <c r="F30" s="549" t="s">
        <v>879</v>
      </c>
      <c r="G30" s="549" t="s">
        <v>415</v>
      </c>
      <c r="H30" s="551">
        <v>33</v>
      </c>
      <c r="I30" s="549" t="s">
        <v>880</v>
      </c>
      <c r="J30" s="549" t="s">
        <v>416</v>
      </c>
      <c r="K30" s="551">
        <v>33</v>
      </c>
      <c r="L30" s="552">
        <v>66</v>
      </c>
      <c r="M30" s="392" t="s">
        <v>351</v>
      </c>
      <c r="N30" s="443"/>
      <c r="O30" s="434"/>
      <c r="P30" s="116">
        <v>36</v>
      </c>
      <c r="Q30" s="116">
        <f t="shared" si="0"/>
        <v>18</v>
      </c>
      <c r="R30" s="31"/>
      <c r="S30" s="31" t="s">
        <v>57</v>
      </c>
      <c r="T30" s="31" t="s">
        <v>58</v>
      </c>
      <c r="U30" s="32" t="str">
        <f>'男乙賽程'!R9</f>
        <v>青蛙</v>
      </c>
    </row>
    <row r="31" spans="2:21" s="32" customFormat="1" ht="19.5" customHeight="1">
      <c r="B31" s="577">
        <v>26</v>
      </c>
      <c r="C31" s="549" t="s">
        <v>60</v>
      </c>
      <c r="D31" s="549">
        <v>26</v>
      </c>
      <c r="E31" s="549" t="s">
        <v>881</v>
      </c>
      <c r="F31" s="549" t="s">
        <v>882</v>
      </c>
      <c r="G31" s="549" t="s">
        <v>417</v>
      </c>
      <c r="H31" s="551">
        <v>31.5</v>
      </c>
      <c r="I31" s="549" t="s">
        <v>883</v>
      </c>
      <c r="J31" s="549" t="s">
        <v>418</v>
      </c>
      <c r="K31" s="551">
        <v>31.5</v>
      </c>
      <c r="L31" s="552">
        <v>63</v>
      </c>
      <c r="M31" s="392" t="s">
        <v>352</v>
      </c>
      <c r="N31" s="443"/>
      <c r="O31" s="434"/>
      <c r="P31" s="401">
        <v>48</v>
      </c>
      <c r="Q31" s="116">
        <f t="shared" si="0"/>
        <v>24</v>
      </c>
      <c r="U31" s="377" t="str">
        <f>'男乙賽程'!R15</f>
        <v>Ive 雙雷</v>
      </c>
    </row>
    <row r="32" spans="2:21" s="32" customFormat="1" ht="19.5" customHeight="1">
      <c r="B32" s="577">
        <v>27</v>
      </c>
      <c r="C32" s="549" t="s">
        <v>61</v>
      </c>
      <c r="D32" s="549">
        <v>27</v>
      </c>
      <c r="E32" s="549" t="s">
        <v>309</v>
      </c>
      <c r="F32" s="549" t="s">
        <v>884</v>
      </c>
      <c r="G32" s="549" t="s">
        <v>420</v>
      </c>
      <c r="H32" s="551">
        <v>54.75</v>
      </c>
      <c r="I32" s="549" t="s">
        <v>885</v>
      </c>
      <c r="J32" s="549" t="s">
        <v>421</v>
      </c>
      <c r="K32" s="551">
        <v>0</v>
      </c>
      <c r="L32" s="552">
        <v>54.75</v>
      </c>
      <c r="M32" s="392" t="s">
        <v>353</v>
      </c>
      <c r="N32" s="443"/>
      <c r="O32" s="434"/>
      <c r="P32" s="401">
        <v>36</v>
      </c>
      <c r="Q32" s="116">
        <f t="shared" si="0"/>
        <v>18</v>
      </c>
      <c r="S32" s="377"/>
      <c r="U32" s="32" t="str">
        <f>'男乙賽程'!R21</f>
        <v>BVA-Lau Ma</v>
      </c>
    </row>
    <row r="33" spans="2:21" s="32" customFormat="1" ht="19.5" customHeight="1">
      <c r="B33" s="577">
        <v>28</v>
      </c>
      <c r="C33" s="549" t="s">
        <v>62</v>
      </c>
      <c r="D33" s="549">
        <v>28</v>
      </c>
      <c r="E33" s="549" t="s">
        <v>296</v>
      </c>
      <c r="F33" s="549" t="s">
        <v>886</v>
      </c>
      <c r="G33" s="549" t="s">
        <v>422</v>
      </c>
      <c r="H33" s="551">
        <v>42</v>
      </c>
      <c r="I33" s="549" t="s">
        <v>887</v>
      </c>
      <c r="J33" s="549" t="s">
        <v>423</v>
      </c>
      <c r="K33" s="551">
        <v>1.5</v>
      </c>
      <c r="L33" s="552">
        <v>43.5</v>
      </c>
      <c r="M33" s="395" t="s">
        <v>354</v>
      </c>
      <c r="N33" s="443"/>
      <c r="O33" s="434"/>
      <c r="P33" s="116">
        <v>0</v>
      </c>
      <c r="Q33" s="116">
        <f t="shared" si="0"/>
        <v>0</v>
      </c>
      <c r="R33" s="31"/>
      <c r="U33" s="32" t="str">
        <f>'男乙賽程'!R27</f>
        <v>PJ</v>
      </c>
    </row>
    <row r="34" spans="2:21" s="32" customFormat="1" ht="19.5" customHeight="1">
      <c r="B34" s="577">
        <v>29</v>
      </c>
      <c r="C34" s="549" t="s">
        <v>63</v>
      </c>
      <c r="D34" s="549">
        <v>29</v>
      </c>
      <c r="E34" s="578" t="s">
        <v>323</v>
      </c>
      <c r="F34" s="578" t="s">
        <v>324</v>
      </c>
      <c r="G34" s="549" t="s">
        <v>424</v>
      </c>
      <c r="H34" s="551">
        <v>18</v>
      </c>
      <c r="I34" s="578" t="s">
        <v>888</v>
      </c>
      <c r="J34" s="549" t="s">
        <v>425</v>
      </c>
      <c r="K34" s="551">
        <v>14.25</v>
      </c>
      <c r="L34" s="552">
        <v>32.25</v>
      </c>
      <c r="M34" s="392" t="s">
        <v>355</v>
      </c>
      <c r="N34" s="443"/>
      <c r="O34" s="434"/>
      <c r="P34" s="401">
        <v>0</v>
      </c>
      <c r="Q34" s="116">
        <f t="shared" si="0"/>
        <v>0</v>
      </c>
      <c r="U34" s="32" t="str">
        <f>'男乙賽程'!R33</f>
        <v>FORCE-『力』『戰』</v>
      </c>
    </row>
    <row r="35" spans="2:21" s="32" customFormat="1" ht="19.5" customHeight="1">
      <c r="B35" s="577">
        <v>30</v>
      </c>
      <c r="C35" s="549" t="s">
        <v>64</v>
      </c>
      <c r="D35" s="549">
        <v>30</v>
      </c>
      <c r="E35" s="549" t="s">
        <v>315</v>
      </c>
      <c r="F35" s="549" t="s">
        <v>889</v>
      </c>
      <c r="G35" s="549" t="s">
        <v>426</v>
      </c>
      <c r="H35" s="551">
        <v>6</v>
      </c>
      <c r="I35" s="549" t="s">
        <v>890</v>
      </c>
      <c r="J35" s="549" t="s">
        <v>427</v>
      </c>
      <c r="K35" s="551">
        <v>21</v>
      </c>
      <c r="L35" s="552">
        <v>27</v>
      </c>
      <c r="M35" s="392" t="s">
        <v>356</v>
      </c>
      <c r="N35" s="443"/>
      <c r="O35" s="434"/>
      <c r="P35" s="401">
        <v>0</v>
      </c>
      <c r="Q35" s="116">
        <f t="shared" si="0"/>
        <v>0</v>
      </c>
      <c r="U35" s="32" t="str">
        <f>'男乙賽程'!R39</f>
        <v>04小仁青</v>
      </c>
    </row>
    <row r="36" spans="2:21" s="32" customFormat="1" ht="19.5" customHeight="1">
      <c r="B36" s="577">
        <v>31</v>
      </c>
      <c r="C36" s="549" t="s">
        <v>65</v>
      </c>
      <c r="D36" s="549">
        <v>31</v>
      </c>
      <c r="E36" s="549" t="s">
        <v>891</v>
      </c>
      <c r="F36" s="549" t="s">
        <v>892</v>
      </c>
      <c r="G36" s="549" t="s">
        <v>428</v>
      </c>
      <c r="H36" s="551">
        <v>12</v>
      </c>
      <c r="I36" s="549" t="s">
        <v>893</v>
      </c>
      <c r="J36" s="549" t="s">
        <v>429</v>
      </c>
      <c r="K36" s="551">
        <v>12</v>
      </c>
      <c r="L36" s="552">
        <v>24</v>
      </c>
      <c r="M36" s="392" t="s">
        <v>65</v>
      </c>
      <c r="N36" s="443"/>
      <c r="O36" s="434"/>
      <c r="P36" s="116">
        <v>48</v>
      </c>
      <c r="Q36" s="116">
        <f t="shared" si="0"/>
        <v>24</v>
      </c>
      <c r="R36" s="31"/>
      <c r="U36" s="32" t="str">
        <f>'男乙賽程'!R45</f>
        <v>Easy小強</v>
      </c>
    </row>
    <row r="37" spans="2:21" s="32" customFormat="1" ht="19.5" customHeight="1">
      <c r="B37" s="577">
        <v>32</v>
      </c>
      <c r="C37" s="549" t="s">
        <v>66</v>
      </c>
      <c r="D37" s="549">
        <v>32</v>
      </c>
      <c r="E37" s="549" t="s">
        <v>894</v>
      </c>
      <c r="F37" s="549" t="s">
        <v>895</v>
      </c>
      <c r="G37" s="549" t="s">
        <v>430</v>
      </c>
      <c r="H37" s="551">
        <v>9</v>
      </c>
      <c r="I37" s="549" t="s">
        <v>896</v>
      </c>
      <c r="J37" s="549" t="s">
        <v>431</v>
      </c>
      <c r="K37" s="551">
        <v>9</v>
      </c>
      <c r="L37" s="552">
        <v>18</v>
      </c>
      <c r="M37" s="394" t="s">
        <v>66</v>
      </c>
      <c r="N37" s="443" t="s">
        <v>897</v>
      </c>
      <c r="O37" s="434"/>
      <c r="P37" s="401">
        <v>48</v>
      </c>
      <c r="Q37" s="116">
        <f t="shared" si="0"/>
        <v>24</v>
      </c>
      <c r="U37" s="32" t="str">
        <f>'男乙賽程'!R51</f>
        <v>葵青-HeiKuen</v>
      </c>
    </row>
    <row r="38" spans="2:21" s="32" customFormat="1" ht="19.5" customHeight="1">
      <c r="B38" s="577">
        <v>33</v>
      </c>
      <c r="C38" s="549" t="s">
        <v>174</v>
      </c>
      <c r="D38" s="549">
        <v>32</v>
      </c>
      <c r="E38" s="549" t="s">
        <v>898</v>
      </c>
      <c r="F38" s="549" t="s">
        <v>899</v>
      </c>
      <c r="G38" s="549" t="s">
        <v>432</v>
      </c>
      <c r="H38" s="551">
        <v>9</v>
      </c>
      <c r="I38" s="549" t="s">
        <v>900</v>
      </c>
      <c r="J38" s="549" t="s">
        <v>433</v>
      </c>
      <c r="K38" s="551">
        <v>9</v>
      </c>
      <c r="L38" s="552">
        <v>18</v>
      </c>
      <c r="M38" s="394" t="s">
        <v>174</v>
      </c>
      <c r="N38" s="443" t="s">
        <v>897</v>
      </c>
      <c r="O38" s="434"/>
      <c r="P38" s="401">
        <v>36</v>
      </c>
      <c r="Q38" s="116">
        <f aca="true" t="shared" si="1" ref="Q38:Q66">P38/2</f>
        <v>18</v>
      </c>
      <c r="S38" s="32" t="s">
        <v>67</v>
      </c>
      <c r="T38" s="32" t="s">
        <v>68</v>
      </c>
      <c r="U38" s="32" t="str">
        <f>'男乙賽程'!R10</f>
        <v>撈碧鵰</v>
      </c>
    </row>
    <row r="39" spans="2:21" s="32" customFormat="1" ht="19.5" customHeight="1">
      <c r="B39" s="577">
        <v>34</v>
      </c>
      <c r="C39" s="549" t="s">
        <v>176</v>
      </c>
      <c r="D39" s="549">
        <v>34</v>
      </c>
      <c r="E39" s="549" t="s">
        <v>901</v>
      </c>
      <c r="F39" s="549" t="s">
        <v>902</v>
      </c>
      <c r="G39" s="549" t="s">
        <v>434</v>
      </c>
      <c r="H39" s="551">
        <v>8</v>
      </c>
      <c r="I39" s="549" t="s">
        <v>903</v>
      </c>
      <c r="J39" s="549" t="s">
        <v>435</v>
      </c>
      <c r="K39" s="551">
        <v>8</v>
      </c>
      <c r="L39" s="552">
        <v>16</v>
      </c>
      <c r="M39" s="392" t="s">
        <v>739</v>
      </c>
      <c r="N39" s="443"/>
      <c r="O39" s="434"/>
      <c r="P39" s="401">
        <v>36</v>
      </c>
      <c r="Q39" s="116">
        <f t="shared" si="1"/>
        <v>18</v>
      </c>
      <c r="S39" s="377"/>
      <c r="U39" s="377" t="str">
        <f>'男乙賽程'!R22</f>
        <v>INFINITY - OHANA</v>
      </c>
    </row>
    <row r="40" spans="2:21" s="32" customFormat="1" ht="19.5" customHeight="1">
      <c r="B40" s="577">
        <v>35</v>
      </c>
      <c r="C40" s="549" t="s">
        <v>172</v>
      </c>
      <c r="D40" s="549">
        <v>35</v>
      </c>
      <c r="E40" s="549" t="s">
        <v>904</v>
      </c>
      <c r="F40" s="549" t="s">
        <v>905</v>
      </c>
      <c r="G40" s="549" t="s">
        <v>436</v>
      </c>
      <c r="H40" s="551">
        <v>2.25</v>
      </c>
      <c r="I40" s="549" t="s">
        <v>906</v>
      </c>
      <c r="J40" s="549" t="s">
        <v>437</v>
      </c>
      <c r="K40" s="551">
        <v>13.5</v>
      </c>
      <c r="L40" s="552">
        <v>15.75</v>
      </c>
      <c r="M40" s="392" t="s">
        <v>359</v>
      </c>
      <c r="N40" s="443"/>
      <c r="O40" s="434"/>
      <c r="P40" s="401">
        <v>48</v>
      </c>
      <c r="Q40" s="116">
        <f t="shared" si="1"/>
        <v>24</v>
      </c>
      <c r="U40" s="32" t="str">
        <f>'男乙賽程'!R46</f>
        <v>如意</v>
      </c>
    </row>
    <row r="41" spans="2:21" s="32" customFormat="1" ht="19.5" customHeight="1">
      <c r="B41" s="577">
        <v>36</v>
      </c>
      <c r="C41" s="549" t="s">
        <v>170</v>
      </c>
      <c r="D41" s="549">
        <v>36</v>
      </c>
      <c r="E41" s="549" t="s">
        <v>907</v>
      </c>
      <c r="F41" s="549" t="s">
        <v>908</v>
      </c>
      <c r="G41" s="549" t="s">
        <v>438</v>
      </c>
      <c r="H41" s="551">
        <v>6.75</v>
      </c>
      <c r="I41" s="549" t="s">
        <v>909</v>
      </c>
      <c r="J41" s="553" t="s">
        <v>797</v>
      </c>
      <c r="K41" s="551">
        <v>0</v>
      </c>
      <c r="L41" s="552">
        <v>6.75</v>
      </c>
      <c r="M41" s="392" t="s">
        <v>360</v>
      </c>
      <c r="N41" s="443"/>
      <c r="O41" s="434"/>
      <c r="P41" s="401">
        <v>48</v>
      </c>
      <c r="Q41" s="116">
        <f t="shared" si="1"/>
        <v>24</v>
      </c>
      <c r="U41" s="32" t="str">
        <f>'男乙賽程'!R52</f>
        <v>新絲蘿蔔皮</v>
      </c>
    </row>
    <row r="42" spans="2:21" s="32" customFormat="1" ht="19.5" customHeight="1">
      <c r="B42" s="577">
        <v>37</v>
      </c>
      <c r="C42" s="549" t="s">
        <v>361</v>
      </c>
      <c r="D42" s="549">
        <v>37</v>
      </c>
      <c r="E42" s="554" t="s">
        <v>293</v>
      </c>
      <c r="F42" s="554" t="s">
        <v>910</v>
      </c>
      <c r="G42" s="549" t="s">
        <v>946</v>
      </c>
      <c r="H42" s="551">
        <v>1.5</v>
      </c>
      <c r="I42" s="554" t="s">
        <v>911</v>
      </c>
      <c r="J42" s="549" t="s">
        <v>439</v>
      </c>
      <c r="K42" s="551">
        <v>2.25</v>
      </c>
      <c r="L42" s="552">
        <v>3.75</v>
      </c>
      <c r="M42" s="395" t="s">
        <v>365</v>
      </c>
      <c r="N42" s="443"/>
      <c r="O42" s="434"/>
      <c r="P42" s="401">
        <v>48</v>
      </c>
      <c r="Q42" s="116">
        <f t="shared" si="1"/>
        <v>24</v>
      </c>
      <c r="S42" s="32" t="s">
        <v>1095</v>
      </c>
      <c r="T42" s="32" t="s">
        <v>1096</v>
      </c>
      <c r="U42" s="32" t="str">
        <f>MQTFormat!D40</f>
        <v>elderly</v>
      </c>
    </row>
    <row r="43" spans="2:21" s="32" customFormat="1" ht="19.5" customHeight="1">
      <c r="B43" s="577">
        <v>38</v>
      </c>
      <c r="C43" s="549" t="s">
        <v>362</v>
      </c>
      <c r="D43" s="549">
        <v>38</v>
      </c>
      <c r="E43" s="555" t="s">
        <v>299</v>
      </c>
      <c r="F43" s="555" t="s">
        <v>912</v>
      </c>
      <c r="G43" s="549" t="s">
        <v>440</v>
      </c>
      <c r="H43" s="551">
        <v>1.5</v>
      </c>
      <c r="I43" s="555" t="s">
        <v>913</v>
      </c>
      <c r="J43" s="549" t="s">
        <v>441</v>
      </c>
      <c r="K43" s="551">
        <v>0</v>
      </c>
      <c r="L43" s="552">
        <v>1.5</v>
      </c>
      <c r="M43" s="395" t="s">
        <v>914</v>
      </c>
      <c r="N43" s="443" t="s">
        <v>915</v>
      </c>
      <c r="O43" s="434"/>
      <c r="P43" s="401">
        <v>48</v>
      </c>
      <c r="Q43" s="116">
        <f t="shared" si="1"/>
        <v>24</v>
      </c>
      <c r="U43" s="32" t="str">
        <f>MQTFormat!D56</f>
        <v>草帽</v>
      </c>
    </row>
    <row r="44" spans="2:21" s="32" customFormat="1" ht="19.5" customHeight="1">
      <c r="B44" s="577">
        <v>39</v>
      </c>
      <c r="C44" s="549" t="s">
        <v>919</v>
      </c>
      <c r="D44" s="549">
        <v>38</v>
      </c>
      <c r="E44" s="555" t="s">
        <v>916</v>
      </c>
      <c r="F44" s="555" t="s">
        <v>917</v>
      </c>
      <c r="G44" s="549" t="s">
        <v>442</v>
      </c>
      <c r="H44" s="551">
        <v>1.5</v>
      </c>
      <c r="I44" s="555" t="s">
        <v>918</v>
      </c>
      <c r="J44" s="553" t="s">
        <v>797</v>
      </c>
      <c r="K44" s="551">
        <v>0</v>
      </c>
      <c r="L44" s="552">
        <v>1.5</v>
      </c>
      <c r="M44" s="395" t="s">
        <v>919</v>
      </c>
      <c r="N44" s="443" t="s">
        <v>915</v>
      </c>
      <c r="O44" s="434"/>
      <c r="P44" s="401">
        <v>6</v>
      </c>
      <c r="Q44" s="116">
        <f t="shared" si="1"/>
        <v>3</v>
      </c>
      <c r="S44" s="377"/>
      <c r="T44" s="377"/>
      <c r="U44" s="377" t="str">
        <f>MQTFormat!D105</f>
        <v>羅賓</v>
      </c>
    </row>
    <row r="45" spans="2:21" s="32" customFormat="1" ht="19.5" customHeight="1">
      <c r="B45" s="577">
        <v>40</v>
      </c>
      <c r="C45" s="549" t="s">
        <v>363</v>
      </c>
      <c r="D45" s="549">
        <v>40</v>
      </c>
      <c r="E45" s="555" t="s">
        <v>291</v>
      </c>
      <c r="F45" s="555" t="s">
        <v>920</v>
      </c>
      <c r="G45" s="549" t="s">
        <v>419</v>
      </c>
      <c r="H45" s="551">
        <v>0</v>
      </c>
      <c r="I45" s="555" t="s">
        <v>921</v>
      </c>
      <c r="J45" s="555" t="s">
        <v>387</v>
      </c>
      <c r="K45" s="551">
        <v>0</v>
      </c>
      <c r="L45" s="552">
        <v>0</v>
      </c>
      <c r="M45" s="395" t="s">
        <v>922</v>
      </c>
      <c r="N45" s="443" t="s">
        <v>923</v>
      </c>
      <c r="O45" s="434"/>
      <c r="P45" s="401">
        <v>54</v>
      </c>
      <c r="Q45" s="116">
        <f t="shared" si="1"/>
        <v>27</v>
      </c>
      <c r="U45" s="32" t="str">
        <f>MQTFormat!D113</f>
        <v>OXY咖啡好好飲</v>
      </c>
    </row>
    <row r="46" spans="2:21" s="32" customFormat="1" ht="19.5" customHeight="1">
      <c r="B46" s="577">
        <v>41</v>
      </c>
      <c r="C46" s="549" t="s">
        <v>364</v>
      </c>
      <c r="D46" s="549">
        <v>40</v>
      </c>
      <c r="E46" s="555" t="s">
        <v>924</v>
      </c>
      <c r="F46" s="555" t="s">
        <v>925</v>
      </c>
      <c r="G46" s="549" t="s">
        <v>443</v>
      </c>
      <c r="H46" s="551">
        <v>0</v>
      </c>
      <c r="I46" s="555" t="s">
        <v>926</v>
      </c>
      <c r="J46" s="555" t="s">
        <v>444</v>
      </c>
      <c r="K46" s="551">
        <v>0</v>
      </c>
      <c r="L46" s="552">
        <v>0</v>
      </c>
      <c r="M46" s="395" t="s">
        <v>927</v>
      </c>
      <c r="N46" s="443" t="s">
        <v>923</v>
      </c>
      <c r="O46" s="434"/>
      <c r="P46" s="401">
        <v>48</v>
      </c>
      <c r="Q46" s="116">
        <f t="shared" si="1"/>
        <v>24</v>
      </c>
      <c r="S46" s="10" t="s">
        <v>1097</v>
      </c>
      <c r="T46" s="10" t="s">
        <v>1098</v>
      </c>
      <c r="U46" s="32" t="str">
        <f>'男乙賽程'!R16</f>
        <v>Infinity - YF</v>
      </c>
    </row>
    <row r="47" spans="2:21" s="32" customFormat="1" ht="19.5" customHeight="1">
      <c r="B47" s="577">
        <v>42</v>
      </c>
      <c r="C47" s="549" t="s">
        <v>931</v>
      </c>
      <c r="D47" s="549">
        <v>40</v>
      </c>
      <c r="E47" s="556" t="s">
        <v>928</v>
      </c>
      <c r="F47" s="556" t="s">
        <v>929</v>
      </c>
      <c r="G47" s="553" t="s">
        <v>326</v>
      </c>
      <c r="H47" s="551">
        <v>0</v>
      </c>
      <c r="I47" s="556" t="s">
        <v>930</v>
      </c>
      <c r="J47" s="553" t="s">
        <v>326</v>
      </c>
      <c r="K47" s="551">
        <v>0</v>
      </c>
      <c r="L47" s="552">
        <v>0</v>
      </c>
      <c r="M47" s="395" t="s">
        <v>931</v>
      </c>
      <c r="N47" s="443" t="s">
        <v>923</v>
      </c>
      <c r="O47" s="434"/>
      <c r="P47" s="401">
        <v>6</v>
      </c>
      <c r="Q47" s="116">
        <f t="shared" si="1"/>
        <v>3</v>
      </c>
      <c r="U47" s="32" t="str">
        <f>'男乙賽程'!R28</f>
        <v>Savage</v>
      </c>
    </row>
    <row r="48" spans="2:21" s="32" customFormat="1" ht="19.5" customHeight="1">
      <c r="B48" s="577">
        <v>43</v>
      </c>
      <c r="C48" s="549" t="s">
        <v>935</v>
      </c>
      <c r="D48" s="549">
        <v>40</v>
      </c>
      <c r="E48" s="556" t="s">
        <v>932</v>
      </c>
      <c r="F48" s="556" t="s">
        <v>933</v>
      </c>
      <c r="G48" s="553" t="s">
        <v>326</v>
      </c>
      <c r="H48" s="551">
        <v>0</v>
      </c>
      <c r="I48" s="556" t="s">
        <v>934</v>
      </c>
      <c r="J48" s="553" t="s">
        <v>326</v>
      </c>
      <c r="K48" s="551">
        <v>0</v>
      </c>
      <c r="L48" s="552">
        <v>0</v>
      </c>
      <c r="M48" s="395" t="s">
        <v>935</v>
      </c>
      <c r="N48" s="443" t="s">
        <v>923</v>
      </c>
      <c r="O48" s="434"/>
      <c r="P48" s="401">
        <v>6</v>
      </c>
      <c r="Q48" s="116">
        <f t="shared" si="1"/>
        <v>3</v>
      </c>
      <c r="U48" s="32" t="str">
        <f>'男乙賽程'!R34</f>
        <v>Smooth Operators</v>
      </c>
    </row>
    <row r="49" spans="2:21" s="32" customFormat="1" ht="19.5" customHeight="1">
      <c r="B49" s="579">
        <v>44</v>
      </c>
      <c r="C49" s="549" t="s">
        <v>936</v>
      </c>
      <c r="D49" s="549">
        <v>40</v>
      </c>
      <c r="E49" s="556" t="s">
        <v>940</v>
      </c>
      <c r="F49" s="556" t="s">
        <v>941</v>
      </c>
      <c r="G49" s="553" t="s">
        <v>326</v>
      </c>
      <c r="H49" s="551">
        <v>0</v>
      </c>
      <c r="I49" s="556" t="s">
        <v>942</v>
      </c>
      <c r="J49" s="553" t="s">
        <v>326</v>
      </c>
      <c r="K49" s="551">
        <v>0</v>
      </c>
      <c r="L49" s="552">
        <v>0</v>
      </c>
      <c r="M49" s="395" t="s">
        <v>936</v>
      </c>
      <c r="N49" s="443" t="s">
        <v>923</v>
      </c>
      <c r="O49" s="434"/>
      <c r="P49" s="401">
        <v>6</v>
      </c>
      <c r="Q49" s="116">
        <f t="shared" si="1"/>
        <v>3</v>
      </c>
      <c r="U49" s="32" t="str">
        <f>'男乙賽程'!R40</f>
        <v>ALPS-BlackLabel</v>
      </c>
    </row>
    <row r="50" spans="2:17" s="32" customFormat="1" ht="19.5" customHeight="1" hidden="1">
      <c r="B50" s="436"/>
      <c r="C50" s="121"/>
      <c r="D50" s="396"/>
      <c r="E50" s="437"/>
      <c r="F50" s="397"/>
      <c r="G50" s="437"/>
      <c r="H50" s="444"/>
      <c r="I50" s="445"/>
      <c r="J50" s="446"/>
      <c r="K50" s="447"/>
      <c r="L50" s="391"/>
      <c r="M50" s="440"/>
      <c r="N50" s="382"/>
      <c r="O50" s="434"/>
      <c r="P50" s="401"/>
      <c r="Q50" s="116">
        <f t="shared" si="1"/>
        <v>0</v>
      </c>
    </row>
    <row r="51" spans="2:17" s="32" customFormat="1" ht="19.5" customHeight="1" hidden="1">
      <c r="B51" s="436"/>
      <c r="C51" s="121"/>
      <c r="D51" s="389"/>
      <c r="E51" s="437"/>
      <c r="F51" s="127"/>
      <c r="G51" s="127"/>
      <c r="H51" s="387"/>
      <c r="I51" s="127"/>
      <c r="J51" s="386"/>
      <c r="K51" s="390"/>
      <c r="L51" s="391"/>
      <c r="M51" s="440"/>
      <c r="N51" s="382"/>
      <c r="O51" s="434"/>
      <c r="P51" s="401"/>
      <c r="Q51" s="116">
        <f t="shared" si="1"/>
        <v>0</v>
      </c>
    </row>
    <row r="52" spans="2:17" s="32" customFormat="1" ht="19.5" customHeight="1" hidden="1">
      <c r="B52" s="436"/>
      <c r="C52" s="121"/>
      <c r="D52" s="389"/>
      <c r="E52" s="437"/>
      <c r="F52" s="121"/>
      <c r="G52" s="389"/>
      <c r="H52" s="390"/>
      <c r="I52" s="121"/>
      <c r="J52" s="389"/>
      <c r="K52" s="390"/>
      <c r="L52" s="391"/>
      <c r="M52" s="440"/>
      <c r="N52" s="382"/>
      <c r="O52" s="434"/>
      <c r="P52" s="401"/>
      <c r="Q52" s="116">
        <f t="shared" si="1"/>
        <v>0</v>
      </c>
    </row>
    <row r="53" spans="2:17" s="32" customFormat="1" ht="19.5" customHeight="1" hidden="1">
      <c r="B53" s="436"/>
      <c r="C53" s="121"/>
      <c r="D53" s="389"/>
      <c r="E53" s="437"/>
      <c r="F53" s="121"/>
      <c r="G53" s="389"/>
      <c r="H53" s="390"/>
      <c r="I53" s="121"/>
      <c r="J53" s="389"/>
      <c r="K53" s="390"/>
      <c r="L53" s="391"/>
      <c r="M53" s="440"/>
      <c r="N53" s="382"/>
      <c r="O53" s="434"/>
      <c r="P53" s="401"/>
      <c r="Q53" s="116">
        <f t="shared" si="1"/>
        <v>0</v>
      </c>
    </row>
    <row r="54" spans="2:17" s="32" customFormat="1" ht="19.5" customHeight="1" hidden="1">
      <c r="B54" s="436"/>
      <c r="C54" s="121"/>
      <c r="D54" s="389"/>
      <c r="E54" s="437"/>
      <c r="F54" s="448"/>
      <c r="G54" s="389"/>
      <c r="H54" s="390"/>
      <c r="I54" s="389"/>
      <c r="J54" s="389"/>
      <c r="K54" s="390"/>
      <c r="L54" s="391"/>
      <c r="M54" s="440"/>
      <c r="N54" s="382"/>
      <c r="O54" s="434"/>
      <c r="P54" s="401"/>
      <c r="Q54" s="116">
        <f t="shared" si="1"/>
        <v>0</v>
      </c>
    </row>
    <row r="55" spans="2:17" s="32" customFormat="1" ht="19.5" customHeight="1" hidden="1">
      <c r="B55" s="436"/>
      <c r="C55" s="121"/>
      <c r="D55" s="389"/>
      <c r="E55" s="389"/>
      <c r="F55" s="389"/>
      <c r="G55" s="389"/>
      <c r="H55" s="390"/>
      <c r="I55" s="448"/>
      <c r="J55" s="389"/>
      <c r="K55" s="390"/>
      <c r="L55" s="391"/>
      <c r="M55" s="442"/>
      <c r="N55" s="382"/>
      <c r="O55" s="434"/>
      <c r="P55" s="401"/>
      <c r="Q55" s="116">
        <f t="shared" si="1"/>
        <v>0</v>
      </c>
    </row>
    <row r="56" spans="2:17" s="32" customFormat="1" ht="19.5" customHeight="1" hidden="1">
      <c r="B56" s="436"/>
      <c r="C56" s="121"/>
      <c r="D56" s="389"/>
      <c r="E56" s="121"/>
      <c r="F56" s="121"/>
      <c r="G56" s="389"/>
      <c r="H56" s="390"/>
      <c r="I56" s="121"/>
      <c r="J56" s="389"/>
      <c r="K56" s="390"/>
      <c r="L56" s="391"/>
      <c r="M56" s="442"/>
      <c r="N56" s="382"/>
      <c r="O56" s="434"/>
      <c r="P56" s="401"/>
      <c r="Q56" s="116">
        <f t="shared" si="1"/>
        <v>0</v>
      </c>
    </row>
    <row r="57" spans="2:17" s="32" customFormat="1" ht="19.5" customHeight="1" hidden="1">
      <c r="B57" s="436"/>
      <c r="C57" s="121"/>
      <c r="D57" s="389"/>
      <c r="E57" s="389"/>
      <c r="F57" s="121"/>
      <c r="G57" s="389"/>
      <c r="H57" s="390"/>
      <c r="I57" s="121"/>
      <c r="J57" s="389"/>
      <c r="K57" s="390"/>
      <c r="L57" s="391"/>
      <c r="M57" s="442"/>
      <c r="N57" s="382"/>
      <c r="O57" s="434"/>
      <c r="P57" s="401"/>
      <c r="Q57" s="116">
        <f t="shared" si="1"/>
        <v>0</v>
      </c>
    </row>
    <row r="58" spans="2:17" s="32" customFormat="1" ht="19.5" customHeight="1" hidden="1">
      <c r="B58" s="436"/>
      <c r="C58" s="121"/>
      <c r="D58" s="389"/>
      <c r="E58" s="389"/>
      <c r="F58" s="121"/>
      <c r="G58" s="389"/>
      <c r="H58" s="390"/>
      <c r="I58" s="121"/>
      <c r="J58" s="389"/>
      <c r="K58" s="390"/>
      <c r="L58" s="391"/>
      <c r="M58" s="442"/>
      <c r="N58" s="382"/>
      <c r="O58" s="434"/>
      <c r="P58" s="401"/>
      <c r="Q58" s="116">
        <f t="shared" si="1"/>
        <v>0</v>
      </c>
    </row>
    <row r="59" spans="2:17" s="32" customFormat="1" ht="19.5" customHeight="1" hidden="1">
      <c r="B59" s="436"/>
      <c r="C59" s="121"/>
      <c r="D59" s="389"/>
      <c r="E59" s="389"/>
      <c r="F59" s="121"/>
      <c r="G59" s="389"/>
      <c r="H59" s="390"/>
      <c r="I59" s="121"/>
      <c r="J59" s="389"/>
      <c r="K59" s="390"/>
      <c r="L59" s="391"/>
      <c r="M59" s="442"/>
      <c r="N59" s="382"/>
      <c r="O59" s="434"/>
      <c r="P59" s="401"/>
      <c r="Q59" s="116">
        <f t="shared" si="1"/>
        <v>0</v>
      </c>
    </row>
    <row r="60" spans="2:17" s="32" customFormat="1" ht="19.5" customHeight="1" hidden="1">
      <c r="B60" s="436"/>
      <c r="C60" s="121"/>
      <c r="D60" s="389"/>
      <c r="E60" s="389"/>
      <c r="F60" s="121"/>
      <c r="G60" s="389"/>
      <c r="H60" s="390"/>
      <c r="I60" s="121"/>
      <c r="J60" s="389"/>
      <c r="K60" s="390"/>
      <c r="L60" s="391"/>
      <c r="M60" s="442"/>
      <c r="N60" s="382"/>
      <c r="O60" s="434"/>
      <c r="P60" s="401"/>
      <c r="Q60" s="116">
        <f t="shared" si="1"/>
        <v>0</v>
      </c>
    </row>
    <row r="61" spans="2:17" s="32" customFormat="1" ht="19.5" customHeight="1" hidden="1">
      <c r="B61" s="436"/>
      <c r="C61" s="121"/>
      <c r="D61" s="389"/>
      <c r="E61" s="121"/>
      <c r="F61" s="121"/>
      <c r="G61" s="389"/>
      <c r="H61" s="390"/>
      <c r="I61" s="121"/>
      <c r="J61" s="389"/>
      <c r="K61" s="390"/>
      <c r="L61" s="391"/>
      <c r="M61" s="442"/>
      <c r="N61" s="382"/>
      <c r="O61" s="434"/>
      <c r="P61" s="401"/>
      <c r="Q61" s="116">
        <f t="shared" si="1"/>
        <v>0</v>
      </c>
    </row>
    <row r="62" spans="2:17" s="32" customFormat="1" ht="19.5" customHeight="1" hidden="1">
      <c r="B62" s="436"/>
      <c r="C62" s="121"/>
      <c r="D62" s="389"/>
      <c r="E62" s="121"/>
      <c r="F62" s="121"/>
      <c r="G62" s="389"/>
      <c r="H62" s="390"/>
      <c r="I62" s="121"/>
      <c r="J62" s="389"/>
      <c r="K62" s="390"/>
      <c r="L62" s="391"/>
      <c r="M62" s="442"/>
      <c r="N62" s="382"/>
      <c r="O62" s="434"/>
      <c r="P62" s="401"/>
      <c r="Q62" s="116">
        <f t="shared" si="1"/>
        <v>0</v>
      </c>
    </row>
    <row r="63" spans="2:17" s="32" customFormat="1" ht="19.5" customHeight="1" hidden="1">
      <c r="B63" s="436"/>
      <c r="C63" s="121"/>
      <c r="D63" s="389"/>
      <c r="E63" s="389"/>
      <c r="F63" s="121"/>
      <c r="G63" s="389"/>
      <c r="H63" s="390"/>
      <c r="I63" s="121"/>
      <c r="J63" s="389"/>
      <c r="K63" s="390"/>
      <c r="L63" s="391"/>
      <c r="M63" s="442"/>
      <c r="N63" s="382"/>
      <c r="O63" s="434"/>
      <c r="P63" s="401"/>
      <c r="Q63" s="116">
        <f t="shared" si="1"/>
        <v>0</v>
      </c>
    </row>
    <row r="64" spans="2:17" s="32" customFormat="1" ht="19.5" customHeight="1" hidden="1">
      <c r="B64" s="436"/>
      <c r="C64" s="121"/>
      <c r="D64" s="389"/>
      <c r="E64" s="121"/>
      <c r="F64" s="121"/>
      <c r="G64" s="389"/>
      <c r="H64" s="390"/>
      <c r="I64" s="121"/>
      <c r="J64" s="389"/>
      <c r="K64" s="390"/>
      <c r="L64" s="391"/>
      <c r="M64" s="442"/>
      <c r="N64" s="382"/>
      <c r="O64" s="434"/>
      <c r="P64" s="401"/>
      <c r="Q64" s="116">
        <f t="shared" si="1"/>
        <v>0</v>
      </c>
    </row>
    <row r="65" spans="2:17" s="32" customFormat="1" ht="19.5" customHeight="1" hidden="1">
      <c r="B65" s="436"/>
      <c r="C65" s="121"/>
      <c r="D65" s="389"/>
      <c r="E65" s="121"/>
      <c r="F65" s="121"/>
      <c r="G65" s="121"/>
      <c r="H65" s="390"/>
      <c r="I65" s="121"/>
      <c r="J65" s="389"/>
      <c r="K65" s="390"/>
      <c r="L65" s="391"/>
      <c r="M65" s="442"/>
      <c r="N65" s="382"/>
      <c r="O65" s="434"/>
      <c r="P65" s="401"/>
      <c r="Q65" s="116">
        <f t="shared" si="1"/>
        <v>0</v>
      </c>
    </row>
    <row r="66" spans="2:17" s="32" customFormat="1" ht="19.5" customHeight="1" hidden="1" thickBot="1">
      <c r="B66" s="436"/>
      <c r="C66" s="121"/>
      <c r="D66" s="389"/>
      <c r="E66" s="121"/>
      <c r="F66" s="121"/>
      <c r="G66" s="389"/>
      <c r="H66" s="390"/>
      <c r="I66" s="121"/>
      <c r="J66" s="389"/>
      <c r="K66" s="390"/>
      <c r="L66" s="391"/>
      <c r="M66" s="449"/>
      <c r="N66" s="382"/>
      <c r="O66" s="434"/>
      <c r="P66" s="401"/>
      <c r="Q66" s="116">
        <f t="shared" si="1"/>
        <v>0</v>
      </c>
    </row>
    <row r="67" spans="2:13" ht="15.75" hidden="1">
      <c r="B67" s="450"/>
      <c r="M67" s="451"/>
    </row>
    <row r="68" spans="5:12" ht="15.75" hidden="1">
      <c r="E68" s="126"/>
      <c r="I68" s="401"/>
      <c r="J68" s="401"/>
      <c r="K68" s="116"/>
      <c r="L68" s="116" t="s">
        <v>589</v>
      </c>
    </row>
    <row r="69" spans="5:17" ht="15.75" hidden="1">
      <c r="E69" s="402" t="s">
        <v>100</v>
      </c>
      <c r="F69" s="403"/>
      <c r="G69" s="336" t="s">
        <v>101</v>
      </c>
      <c r="H69" s="31" t="s">
        <v>102</v>
      </c>
      <c r="I69" s="403"/>
      <c r="J69" s="336" t="s">
        <v>103</v>
      </c>
      <c r="K69" s="116"/>
      <c r="L69" s="403"/>
      <c r="M69" s="116" t="s">
        <v>602</v>
      </c>
      <c r="P69" s="31"/>
      <c r="Q69" s="31"/>
    </row>
    <row r="70" spans="5:13" ht="15.75" hidden="1">
      <c r="E70" s="402" t="s">
        <v>104</v>
      </c>
      <c r="F70" s="403"/>
      <c r="G70" s="336" t="s">
        <v>105</v>
      </c>
      <c r="H70" s="31" t="s">
        <v>102</v>
      </c>
      <c r="I70" s="403"/>
      <c r="J70" s="336" t="s">
        <v>106</v>
      </c>
      <c r="K70" s="116"/>
      <c r="L70" s="403"/>
      <c r="M70" s="116" t="s">
        <v>603</v>
      </c>
    </row>
    <row r="71" spans="5:13" ht="15.75" hidden="1">
      <c r="E71" s="402"/>
      <c r="F71" s="31"/>
      <c r="G71" s="31"/>
      <c r="H71" s="31"/>
      <c r="I71" s="31"/>
      <c r="J71" s="31"/>
      <c r="M71" s="31"/>
    </row>
    <row r="72" spans="5:13" ht="15.75" hidden="1">
      <c r="E72" s="402" t="s">
        <v>107</v>
      </c>
      <c r="F72" s="403"/>
      <c r="G72" s="401"/>
      <c r="H72" s="31" t="s">
        <v>102</v>
      </c>
      <c r="I72" s="403"/>
      <c r="J72" s="452" t="s">
        <v>69</v>
      </c>
      <c r="K72" s="116"/>
      <c r="L72" s="403"/>
      <c r="M72" s="116" t="s">
        <v>604</v>
      </c>
    </row>
    <row r="73" spans="5:13" ht="15.75" hidden="1">
      <c r="E73" s="402" t="s">
        <v>108</v>
      </c>
      <c r="F73" s="403"/>
      <c r="G73" s="401"/>
      <c r="H73" s="31" t="s">
        <v>102</v>
      </c>
      <c r="I73" s="403"/>
      <c r="J73" s="452" t="s">
        <v>109</v>
      </c>
      <c r="K73" s="116"/>
      <c r="L73" s="403"/>
      <c r="M73" s="116" t="s">
        <v>605</v>
      </c>
    </row>
    <row r="74" spans="5:13" ht="15.75" hidden="1">
      <c r="E74" s="402" t="s">
        <v>110</v>
      </c>
      <c r="F74" s="403"/>
      <c r="G74" s="452" t="s">
        <v>111</v>
      </c>
      <c r="H74" s="31" t="s">
        <v>102</v>
      </c>
      <c r="I74" s="403"/>
      <c r="J74" s="452" t="s">
        <v>112</v>
      </c>
      <c r="K74" s="116"/>
      <c r="L74" s="403"/>
      <c r="M74" s="116" t="s">
        <v>606</v>
      </c>
    </row>
    <row r="75" spans="5:13" ht="15.75" hidden="1">
      <c r="E75" s="402" t="s">
        <v>113</v>
      </c>
      <c r="F75" s="403"/>
      <c r="G75" s="452" t="s">
        <v>70</v>
      </c>
      <c r="I75" s="403"/>
      <c r="J75" s="452" t="s">
        <v>114</v>
      </c>
      <c r="L75" s="403"/>
      <c r="M75" s="116" t="s">
        <v>607</v>
      </c>
    </row>
    <row r="76" spans="5:13" ht="15.75" hidden="1">
      <c r="E76" s="402" t="s">
        <v>115</v>
      </c>
      <c r="F76" s="403"/>
      <c r="G76" s="452" t="s">
        <v>71</v>
      </c>
      <c r="I76" s="403"/>
      <c r="J76" s="452" t="s">
        <v>116</v>
      </c>
      <c r="L76" s="403"/>
      <c r="M76" s="116" t="s">
        <v>608</v>
      </c>
    </row>
    <row r="77" spans="5:13" ht="15.75" hidden="1">
      <c r="E77" s="402" t="s">
        <v>117</v>
      </c>
      <c r="F77" s="403"/>
      <c r="G77" s="452" t="s">
        <v>118</v>
      </c>
      <c r="I77" s="403"/>
      <c r="J77" s="452" t="s">
        <v>119</v>
      </c>
      <c r="L77" s="403"/>
      <c r="M77" s="116" t="s">
        <v>609</v>
      </c>
    </row>
    <row r="78" spans="5:13" ht="15.75" hidden="1">
      <c r="E78" s="402" t="s">
        <v>120</v>
      </c>
      <c r="F78" s="403"/>
      <c r="G78" s="452" t="s">
        <v>121</v>
      </c>
      <c r="I78" s="403"/>
      <c r="J78" s="452" t="s">
        <v>122</v>
      </c>
      <c r="L78" s="403"/>
      <c r="M78" s="116" t="s">
        <v>610</v>
      </c>
    </row>
    <row r="79" spans="5:13" ht="15.75" hidden="1">
      <c r="E79" s="402" t="s">
        <v>123</v>
      </c>
      <c r="F79" s="403"/>
      <c r="G79" s="452" t="s">
        <v>124</v>
      </c>
      <c r="I79" s="403"/>
      <c r="J79" s="452" t="s">
        <v>72</v>
      </c>
      <c r="L79" s="403"/>
      <c r="M79" s="116" t="s">
        <v>611</v>
      </c>
    </row>
  </sheetData>
  <sheetProtection selectLockedCells="1" selectUnlockedCells="1"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10.625" style="90" customWidth="1"/>
    <col min="2" max="2" width="15.625" style="90" customWidth="1"/>
    <col min="3" max="3" width="18.125" style="90" customWidth="1"/>
    <col min="4" max="4" width="18.625" style="90" customWidth="1"/>
    <col min="5" max="5" width="16.00390625" style="90" customWidth="1"/>
    <col min="6" max="6" width="23.00390625" style="90" customWidth="1"/>
    <col min="7" max="8" width="16.00390625" style="90" customWidth="1"/>
    <col min="9" max="11" width="12.50390625" style="90" customWidth="1"/>
    <col min="12" max="16384" width="9.00390625" style="90" customWidth="1"/>
  </cols>
  <sheetData>
    <row r="1" spans="2:4" ht="15.75">
      <c r="B1" s="91" t="s">
        <v>452</v>
      </c>
      <c r="C1" s="145"/>
      <c r="D1" s="145"/>
    </row>
    <row r="2" spans="2:4" ht="15.75">
      <c r="B2" s="91"/>
      <c r="C2" s="145"/>
      <c r="D2" s="145"/>
    </row>
    <row r="3" spans="2:4" ht="15.75">
      <c r="B3" s="80" t="s">
        <v>620</v>
      </c>
      <c r="C3" s="145"/>
      <c r="D3" s="145"/>
    </row>
    <row r="4" spans="2:4" ht="15.75">
      <c r="B4" s="91" t="s">
        <v>481</v>
      </c>
      <c r="C4" s="145"/>
      <c r="D4" s="145"/>
    </row>
    <row r="5" spans="2:4" ht="15.75">
      <c r="B5" s="91" t="s">
        <v>482</v>
      </c>
      <c r="C5" s="145"/>
      <c r="D5" s="145"/>
    </row>
    <row r="6" spans="2:4" ht="15.75">
      <c r="B6" s="91"/>
      <c r="C6" s="145"/>
      <c r="D6" s="145"/>
    </row>
    <row r="7" spans="2:4" ht="15.75">
      <c r="B7" s="146" t="s">
        <v>125</v>
      </c>
      <c r="C7" s="147" t="s">
        <v>126</v>
      </c>
      <c r="D7" s="148"/>
    </row>
    <row r="8" spans="2:4" ht="15.75">
      <c r="B8" s="149" t="s">
        <v>127</v>
      </c>
      <c r="C8" s="150" t="s">
        <v>128</v>
      </c>
      <c r="D8" s="148"/>
    </row>
    <row r="9" spans="2:4" ht="15.75">
      <c r="B9" s="146" t="s">
        <v>129</v>
      </c>
      <c r="C9" s="150" t="s">
        <v>130</v>
      </c>
      <c r="D9" s="148"/>
    </row>
    <row r="10" spans="2:4" ht="15.75">
      <c r="B10" s="146" t="s">
        <v>131</v>
      </c>
      <c r="C10" s="150" t="s">
        <v>132</v>
      </c>
      <c r="D10" s="148"/>
    </row>
    <row r="11" spans="2:4" ht="15.75">
      <c r="B11" s="149" t="s">
        <v>133</v>
      </c>
      <c r="C11" s="149" t="s">
        <v>134</v>
      </c>
      <c r="D11" s="148"/>
    </row>
    <row r="12" spans="2:4" ht="15.75" hidden="1">
      <c r="B12" s="91" t="s">
        <v>483</v>
      </c>
      <c r="C12" s="149" t="s">
        <v>133</v>
      </c>
      <c r="D12" s="148"/>
    </row>
    <row r="13" spans="2:4" ht="15.75" hidden="1">
      <c r="B13" s="91" t="s">
        <v>484</v>
      </c>
      <c r="C13" s="149" t="s">
        <v>135</v>
      </c>
      <c r="D13" s="148"/>
    </row>
    <row r="14" spans="2:4" ht="15.75" hidden="1">
      <c r="B14" s="91" t="s">
        <v>485</v>
      </c>
      <c r="C14" s="149" t="s">
        <v>136</v>
      </c>
      <c r="D14" s="148"/>
    </row>
    <row r="15" spans="2:4" ht="15.75" hidden="1">
      <c r="B15" s="91" t="s">
        <v>486</v>
      </c>
      <c r="C15" s="149" t="s">
        <v>137</v>
      </c>
      <c r="D15" s="148"/>
    </row>
    <row r="16" ht="15.75">
      <c r="B16" s="91" t="s">
        <v>487</v>
      </c>
    </row>
    <row r="17" ht="15.75">
      <c r="B17" s="91" t="s">
        <v>488</v>
      </c>
    </row>
    <row r="18" ht="15.75">
      <c r="B18" s="91"/>
    </row>
    <row r="19" ht="15.75">
      <c r="B19" s="80" t="s">
        <v>621</v>
      </c>
    </row>
    <row r="20" spans="2:6" ht="15.75">
      <c r="B20" s="91"/>
      <c r="C20" s="151"/>
      <c r="D20" s="151"/>
      <c r="F20" s="151"/>
    </row>
    <row r="21" spans="3:7" ht="15.75">
      <c r="C21" s="244"/>
      <c r="D21" s="151"/>
      <c r="E21" s="151"/>
      <c r="F21" s="151"/>
      <c r="G21" s="151"/>
    </row>
    <row r="22" spans="2:7" ht="15.75">
      <c r="B22" s="243" t="str">
        <f>'男甲賽程'!R7</f>
        <v>WM</v>
      </c>
      <c r="C22" s="154" t="s">
        <v>21</v>
      </c>
      <c r="D22" s="151"/>
      <c r="E22" s="155"/>
      <c r="F22" s="151"/>
      <c r="G22" s="151"/>
    </row>
    <row r="23" spans="2:7" ht="15.75">
      <c r="B23" s="151"/>
      <c r="C23" s="1" t="s">
        <v>138</v>
      </c>
      <c r="D23" s="156"/>
      <c r="F23" s="151"/>
      <c r="G23" s="129"/>
    </row>
    <row r="24" spans="2:7" ht="15.75">
      <c r="B24" s="151"/>
      <c r="C24" s="662" t="s">
        <v>1115</v>
      </c>
      <c r="D24" s="175"/>
      <c r="E24" s="170" t="str">
        <f>B22</f>
        <v>WM</v>
      </c>
      <c r="F24" s="151"/>
      <c r="G24" s="130"/>
    </row>
    <row r="25" spans="2:7" ht="15.75">
      <c r="B25" s="243" t="str">
        <f>'男甲賽程'!R14</f>
        <v>DDWW</v>
      </c>
      <c r="C25" s="159" t="s">
        <v>27</v>
      </c>
      <c r="D25" s="160"/>
      <c r="E25" s="161"/>
      <c r="F25" s="151"/>
      <c r="G25" s="160"/>
    </row>
    <row r="26" spans="2:7" ht="15.75">
      <c r="B26" s="151"/>
      <c r="C26" s="155"/>
      <c r="D26" s="130"/>
      <c r="E26" s="157"/>
      <c r="F26" s="130"/>
      <c r="G26" s="166"/>
    </row>
    <row r="27" spans="2:7" ht="15.75">
      <c r="B27" s="151"/>
      <c r="C27" s="151"/>
      <c r="D27" s="163"/>
      <c r="E27" s="1" t="s">
        <v>139</v>
      </c>
      <c r="F27" s="5"/>
      <c r="G27" s="659" t="str">
        <f>E24</f>
        <v>WM</v>
      </c>
    </row>
    <row r="28" spans="2:8" ht="15.75">
      <c r="B28" s="151"/>
      <c r="C28" s="244"/>
      <c r="D28" s="130"/>
      <c r="E28" s="157"/>
      <c r="F28" s="130" t="s">
        <v>140</v>
      </c>
      <c r="G28" s="160"/>
      <c r="H28" s="129"/>
    </row>
    <row r="29" spans="2:7" ht="15.75">
      <c r="B29" s="243" t="str">
        <f>'男甲賽程'!R13</f>
        <v>ALPS-Handshake</v>
      </c>
      <c r="C29" s="154" t="s">
        <v>30</v>
      </c>
      <c r="D29" s="130"/>
      <c r="E29" s="157"/>
      <c r="F29" s="661" t="s">
        <v>1118</v>
      </c>
      <c r="G29" s="130"/>
    </row>
    <row r="30" spans="2:7" ht="15.75">
      <c r="B30" s="151"/>
      <c r="C30" s="1" t="s">
        <v>141</v>
      </c>
      <c r="D30" s="420"/>
      <c r="E30" s="170" t="str">
        <f>B29</f>
        <v>ALPS-Handshake</v>
      </c>
      <c r="F30" s="151"/>
      <c r="G30" s="129"/>
    </row>
    <row r="31" spans="2:7" ht="15.75">
      <c r="B31" s="151"/>
      <c r="C31" s="1" t="s">
        <v>1116</v>
      </c>
      <c r="D31" s="151"/>
      <c r="F31" s="151"/>
      <c r="G31" s="130"/>
    </row>
    <row r="32" spans="2:7" ht="15.75">
      <c r="B32" s="243" t="str">
        <f>'男甲賽程'!R8</f>
        <v>消防_godzilla</v>
      </c>
      <c r="C32" s="159" t="s">
        <v>24</v>
      </c>
      <c r="D32" s="151"/>
      <c r="E32" s="155"/>
      <c r="G32" s="130"/>
    </row>
    <row r="33" spans="3:10" ht="15.75">
      <c r="C33" s="155"/>
      <c r="D33" s="130"/>
      <c r="E33" s="130"/>
      <c r="G33" s="130"/>
      <c r="H33" s="151"/>
      <c r="I33" s="130"/>
      <c r="J33" s="130"/>
    </row>
    <row r="34" spans="3:7" ht="15.75">
      <c r="C34" s="151"/>
      <c r="D34" s="130"/>
      <c r="E34" s="156"/>
      <c r="F34" s="333"/>
      <c r="G34" s="128"/>
    </row>
    <row r="35" spans="5:7" ht="15.75">
      <c r="E35" s="177" t="str">
        <f>B25</f>
        <v>DDWW</v>
      </c>
      <c r="F35" s="143"/>
      <c r="G35" s="128"/>
    </row>
    <row r="36" spans="5:7" ht="15.75">
      <c r="E36" s="128"/>
      <c r="F36" s="143"/>
      <c r="G36" s="128"/>
    </row>
    <row r="37" spans="2:7" ht="15.75">
      <c r="B37" s="2" t="s">
        <v>22</v>
      </c>
      <c r="C37" s="90" t="s">
        <v>23</v>
      </c>
      <c r="E37" s="172"/>
      <c r="F37" s="173"/>
      <c r="G37" s="128"/>
    </row>
    <row r="38" spans="2:7" ht="15.75">
      <c r="B38" s="2" t="s">
        <v>25</v>
      </c>
      <c r="C38" s="90" t="s">
        <v>26</v>
      </c>
      <c r="E38" s="1" t="s">
        <v>142</v>
      </c>
      <c r="F38" s="5"/>
      <c r="G38" s="287" t="str">
        <f>E35</f>
        <v>DDWW</v>
      </c>
    </row>
    <row r="39" spans="2:7" ht="15.75">
      <c r="B39" s="2" t="s">
        <v>28</v>
      </c>
      <c r="C39" s="90" t="s">
        <v>29</v>
      </c>
      <c r="E39" s="285"/>
      <c r="F39" s="327" t="s">
        <v>143</v>
      </c>
      <c r="G39" s="176"/>
    </row>
    <row r="40" spans="2:7" ht="15.75">
      <c r="B40" s="2" t="s">
        <v>31</v>
      </c>
      <c r="C40" s="90" t="s">
        <v>32</v>
      </c>
      <c r="E40" s="172"/>
      <c r="F40" s="660" t="s">
        <v>1117</v>
      </c>
      <c r="G40" s="128"/>
    </row>
    <row r="41" spans="2:7" ht="15.75">
      <c r="B41" s="2" t="s">
        <v>555</v>
      </c>
      <c r="C41" s="90" t="s">
        <v>556</v>
      </c>
      <c r="E41" s="172"/>
      <c r="F41" s="173"/>
      <c r="G41" s="128"/>
    </row>
    <row r="42" spans="2:7" ht="15.75">
      <c r="B42" s="2" t="s">
        <v>557</v>
      </c>
      <c r="C42" s="90" t="s">
        <v>558</v>
      </c>
      <c r="E42" s="177" t="str">
        <f>B32</f>
        <v>消防_godzilla</v>
      </c>
      <c r="F42" s="173"/>
      <c r="G42" s="128"/>
    </row>
    <row r="43" ht="15.75">
      <c r="F43" s="242"/>
    </row>
    <row r="47" ht="15.75">
      <c r="G47" s="151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8.875" style="6" customWidth="1"/>
    <col min="2" max="5" width="10.75390625" style="6" customWidth="1"/>
    <col min="6" max="6" width="4.75390625" style="6" customWidth="1"/>
    <col min="7" max="7" width="10.75390625" style="6" customWidth="1"/>
    <col min="8" max="8" width="30.75390625" style="6" customWidth="1"/>
    <col min="9" max="9" width="4.75390625" style="6" customWidth="1"/>
    <col min="10" max="10" width="30.75390625" style="6" customWidth="1"/>
    <col min="11" max="14" width="8.75390625" style="8" customWidth="1"/>
    <col min="15" max="15" width="18.50390625" style="6" bestFit="1" customWidth="1"/>
    <col min="16" max="16" width="3.75390625" style="6" customWidth="1"/>
    <col min="17" max="17" width="9.00390625" style="6" customWidth="1"/>
    <col min="18" max="18" width="30.75390625" style="6" customWidth="1"/>
    <col min="19" max="16384" width="9.00390625" style="6" customWidth="1"/>
  </cols>
  <sheetData>
    <row r="1" spans="2:8" ht="15.75">
      <c r="B1" s="269" t="s">
        <v>720</v>
      </c>
      <c r="C1" s="270"/>
      <c r="D1" s="270"/>
      <c r="E1" s="7"/>
      <c r="G1" s="8"/>
      <c r="H1" s="271"/>
    </row>
    <row r="2" spans="2:8" ht="16.5">
      <c r="B2" s="271" t="s">
        <v>599</v>
      </c>
      <c r="C2" s="270"/>
      <c r="D2" s="270"/>
      <c r="E2" s="7"/>
      <c r="G2" s="8"/>
      <c r="H2" s="271"/>
    </row>
    <row r="3" spans="2:14" ht="15.75">
      <c r="B3" s="11"/>
      <c r="D3" s="11"/>
      <c r="E3" s="12"/>
      <c r="F3" s="12"/>
      <c r="G3" s="13"/>
      <c r="H3" s="672" t="s">
        <v>470</v>
      </c>
      <c r="I3" s="672"/>
      <c r="J3" s="672"/>
      <c r="K3" s="8" t="s">
        <v>467</v>
      </c>
      <c r="L3" s="8" t="s">
        <v>468</v>
      </c>
      <c r="M3" s="8" t="s">
        <v>468</v>
      </c>
      <c r="N3" s="8" t="s">
        <v>467</v>
      </c>
    </row>
    <row r="4" spans="1:14" ht="15.75">
      <c r="A4" s="82"/>
      <c r="B4" s="14" t="s">
        <v>147</v>
      </c>
      <c r="C4" s="14" t="s">
        <v>148</v>
      </c>
      <c r="D4" s="15" t="s">
        <v>149</v>
      </c>
      <c r="E4" s="14"/>
      <c r="F4" s="14" t="s">
        <v>150</v>
      </c>
      <c r="G4" s="14"/>
      <c r="H4" s="16" t="s">
        <v>151</v>
      </c>
      <c r="I4" s="479"/>
      <c r="J4" s="473" t="s">
        <v>152</v>
      </c>
      <c r="K4" s="14"/>
      <c r="L4" s="14"/>
      <c r="M4" s="14"/>
      <c r="N4" s="14"/>
    </row>
    <row r="5" spans="1:14" ht="16.5" customHeight="1">
      <c r="A5" s="82"/>
      <c r="B5" s="14" t="s">
        <v>469</v>
      </c>
      <c r="C5" s="33" t="s">
        <v>459</v>
      </c>
      <c r="D5" s="34" t="s">
        <v>147</v>
      </c>
      <c r="E5" s="79"/>
      <c r="F5" s="79" t="s">
        <v>470</v>
      </c>
      <c r="G5" s="79"/>
      <c r="H5" s="250" t="s">
        <v>15</v>
      </c>
      <c r="I5" s="480"/>
      <c r="J5" s="256" t="s">
        <v>15</v>
      </c>
      <c r="K5" s="14"/>
      <c r="L5" s="14"/>
      <c r="M5" s="14"/>
      <c r="N5" s="14"/>
    </row>
    <row r="6" spans="1:21" ht="15.75">
      <c r="A6" s="81"/>
      <c r="B6" s="35">
        <v>1</v>
      </c>
      <c r="C6" s="72" t="s">
        <v>125</v>
      </c>
      <c r="D6" s="73">
        <v>1</v>
      </c>
      <c r="E6" s="461" t="s">
        <v>21</v>
      </c>
      <c r="F6" s="462" t="s">
        <v>158</v>
      </c>
      <c r="G6" s="463" t="s">
        <v>40</v>
      </c>
      <c r="H6" s="471" t="str">
        <f>VLOOKUP(E6,MD!$C$6:$K$54,3,FALSE)</f>
        <v>WM</v>
      </c>
      <c r="I6" s="560" t="s">
        <v>158</v>
      </c>
      <c r="J6" s="474" t="str">
        <f>VLOOKUP(G6,MD!$C$6:$K$54,3,FALSE)</f>
        <v>ALPS-SCCH</v>
      </c>
      <c r="K6" s="14">
        <v>2</v>
      </c>
      <c r="L6" s="14">
        <v>42</v>
      </c>
      <c r="M6" s="14">
        <v>29</v>
      </c>
      <c r="N6" s="14">
        <v>0</v>
      </c>
      <c r="O6" s="6" t="s">
        <v>986</v>
      </c>
      <c r="P6" s="9" t="s">
        <v>125</v>
      </c>
      <c r="Q6" s="9" t="s">
        <v>155</v>
      </c>
      <c r="R6" s="7" t="s">
        <v>14</v>
      </c>
      <c r="S6" s="7" t="s">
        <v>156</v>
      </c>
      <c r="T6" s="7" t="s">
        <v>157</v>
      </c>
      <c r="U6" s="7" t="s">
        <v>20</v>
      </c>
    </row>
    <row r="7" spans="1:21" ht="15.75">
      <c r="A7" s="81"/>
      <c r="B7" s="40">
        <v>2</v>
      </c>
      <c r="C7" s="72" t="s">
        <v>125</v>
      </c>
      <c r="D7" s="73">
        <v>2</v>
      </c>
      <c r="E7" s="461" t="s">
        <v>30</v>
      </c>
      <c r="F7" s="462" t="s">
        <v>158</v>
      </c>
      <c r="G7" s="463" t="s">
        <v>33</v>
      </c>
      <c r="H7" s="471" t="str">
        <f>VLOOKUP(E7,MD!$C$6:$K$54,3,FALSE)</f>
        <v>消防_godzilla</v>
      </c>
      <c r="I7" s="560" t="s">
        <v>158</v>
      </c>
      <c r="J7" s="474" t="str">
        <f>VLOOKUP(G7,MD!$C$6:$K$54,3,FALSE)</f>
        <v>Alps-STORM</v>
      </c>
      <c r="K7" s="14">
        <v>2</v>
      </c>
      <c r="L7" s="14">
        <v>42</v>
      </c>
      <c r="M7" s="14">
        <v>25</v>
      </c>
      <c r="N7" s="14">
        <v>0</v>
      </c>
      <c r="O7" s="6" t="s">
        <v>988</v>
      </c>
      <c r="Q7" s="17">
        <v>1</v>
      </c>
      <c r="R7" s="23" t="str">
        <f>H6</f>
        <v>WM</v>
      </c>
      <c r="S7" s="23">
        <v>3</v>
      </c>
      <c r="T7" s="23">
        <v>0</v>
      </c>
      <c r="U7" s="23">
        <f>S7*3+T7*0</f>
        <v>9</v>
      </c>
    </row>
    <row r="8" spans="1:21" ht="15.75">
      <c r="A8" s="81"/>
      <c r="B8" s="35">
        <v>3</v>
      </c>
      <c r="C8" s="72" t="s">
        <v>125</v>
      </c>
      <c r="D8" s="73">
        <v>3</v>
      </c>
      <c r="E8" s="461" t="s">
        <v>21</v>
      </c>
      <c r="F8" s="462" t="s">
        <v>158</v>
      </c>
      <c r="G8" s="463" t="s">
        <v>33</v>
      </c>
      <c r="H8" s="472" t="str">
        <f>VLOOKUP(E8,MD!$C$6:$K$54,3,FALSE)</f>
        <v>WM</v>
      </c>
      <c r="I8" s="560" t="s">
        <v>158</v>
      </c>
      <c r="J8" s="475" t="str">
        <f>VLOOKUP(G8,MD!$C$6:$K$54,3,FALSE)</f>
        <v>Alps-STORM</v>
      </c>
      <c r="K8" s="14">
        <v>2</v>
      </c>
      <c r="L8" s="14">
        <v>42</v>
      </c>
      <c r="M8" s="14">
        <v>32</v>
      </c>
      <c r="N8" s="14">
        <v>0</v>
      </c>
      <c r="O8" s="6" t="s">
        <v>990</v>
      </c>
      <c r="Q8" s="17">
        <v>2</v>
      </c>
      <c r="R8" s="23" t="str">
        <f>H7</f>
        <v>消防_godzilla</v>
      </c>
      <c r="S8" s="23">
        <v>2</v>
      </c>
      <c r="T8" s="23">
        <v>1</v>
      </c>
      <c r="U8" s="23">
        <f>S8*3+T8*0</f>
        <v>6</v>
      </c>
    </row>
    <row r="9" spans="1:21" ht="15.75">
      <c r="A9" s="81"/>
      <c r="B9" s="40">
        <v>4</v>
      </c>
      <c r="C9" s="72" t="s">
        <v>125</v>
      </c>
      <c r="D9" s="73">
        <v>4</v>
      </c>
      <c r="E9" s="461" t="s">
        <v>30</v>
      </c>
      <c r="F9" s="462" t="s">
        <v>158</v>
      </c>
      <c r="G9" s="463" t="s">
        <v>40</v>
      </c>
      <c r="H9" s="472" t="str">
        <f>VLOOKUP(E9,MD!$C$6:$K$54,3,FALSE)</f>
        <v>消防_godzilla</v>
      </c>
      <c r="I9" s="560" t="s">
        <v>158</v>
      </c>
      <c r="J9" s="475" t="str">
        <f>VLOOKUP(G9,MD!$C$6:$K$54,3,FALSE)</f>
        <v>ALPS-SCCH</v>
      </c>
      <c r="K9" s="14">
        <v>2</v>
      </c>
      <c r="L9" s="14">
        <v>42</v>
      </c>
      <c r="M9" s="14">
        <v>32</v>
      </c>
      <c r="N9" s="14">
        <v>0</v>
      </c>
      <c r="O9" s="6" t="s">
        <v>992</v>
      </c>
      <c r="Q9" s="17">
        <v>3</v>
      </c>
      <c r="R9" s="23" t="str">
        <f>J7</f>
        <v>Alps-STORM</v>
      </c>
      <c r="S9" s="23">
        <v>1</v>
      </c>
      <c r="T9" s="23">
        <v>2</v>
      </c>
      <c r="U9" s="23">
        <f>S9*3+T9*0</f>
        <v>3</v>
      </c>
    </row>
    <row r="10" spans="1:21" ht="15.75">
      <c r="A10" s="81"/>
      <c r="B10" s="35">
        <v>5</v>
      </c>
      <c r="C10" s="72" t="s">
        <v>125</v>
      </c>
      <c r="D10" s="73">
        <v>5</v>
      </c>
      <c r="E10" s="461" t="s">
        <v>33</v>
      </c>
      <c r="F10" s="462" t="s">
        <v>158</v>
      </c>
      <c r="G10" s="463" t="s">
        <v>40</v>
      </c>
      <c r="H10" s="472" t="str">
        <f>VLOOKUP(E10,MD!$C$6:$K$54,3,FALSE)</f>
        <v>Alps-STORM</v>
      </c>
      <c r="I10" s="560" t="s">
        <v>158</v>
      </c>
      <c r="J10" s="475" t="str">
        <f>VLOOKUP(G10,MD!$C$6:$K$54,3,FALSE)</f>
        <v>ALPS-SCCH</v>
      </c>
      <c r="K10" s="14">
        <v>2</v>
      </c>
      <c r="L10" s="14">
        <v>43</v>
      </c>
      <c r="M10" s="14">
        <v>33</v>
      </c>
      <c r="N10" s="14">
        <v>0</v>
      </c>
      <c r="O10" s="6" t="s">
        <v>1099</v>
      </c>
      <c r="Q10" s="17">
        <v>4</v>
      </c>
      <c r="R10" s="23" t="str">
        <f>J6</f>
        <v>ALPS-SCCH</v>
      </c>
      <c r="S10" s="23">
        <v>0</v>
      </c>
      <c r="T10" s="23">
        <v>3</v>
      </c>
      <c r="U10" s="23">
        <f>S10*3+T10*0</f>
        <v>0</v>
      </c>
    </row>
    <row r="11" spans="1:17" ht="15.75">
      <c r="A11" s="81"/>
      <c r="B11" s="40">
        <v>6</v>
      </c>
      <c r="C11" s="74" t="s">
        <v>125</v>
      </c>
      <c r="D11" s="75">
        <v>6</v>
      </c>
      <c r="E11" s="464" t="s">
        <v>21</v>
      </c>
      <c r="F11" s="465" t="s">
        <v>158</v>
      </c>
      <c r="G11" s="466" t="s">
        <v>30</v>
      </c>
      <c r="H11" s="472" t="str">
        <f>VLOOKUP(E11,MD!$C$6:$K$54,3,FALSE)</f>
        <v>WM</v>
      </c>
      <c r="I11" s="560" t="s">
        <v>158</v>
      </c>
      <c r="J11" s="475" t="str">
        <f>VLOOKUP(G11,MD!$C$6:$K$54,3,FALSE)</f>
        <v>消防_godzilla</v>
      </c>
      <c r="K11" s="14">
        <v>2</v>
      </c>
      <c r="L11" s="14">
        <v>42</v>
      </c>
      <c r="M11" s="14">
        <v>26</v>
      </c>
      <c r="N11" s="14">
        <v>0</v>
      </c>
      <c r="O11" s="28" t="s">
        <v>1078</v>
      </c>
      <c r="P11" s="28"/>
      <c r="Q11" s="28"/>
    </row>
    <row r="12" spans="1:21" ht="15.75">
      <c r="A12" s="81"/>
      <c r="B12" s="35">
        <v>7</v>
      </c>
      <c r="C12" s="72" t="s">
        <v>126</v>
      </c>
      <c r="D12" s="76">
        <v>1</v>
      </c>
      <c r="E12" s="467" t="s">
        <v>24</v>
      </c>
      <c r="F12" s="468" t="s">
        <v>158</v>
      </c>
      <c r="G12" s="469" t="s">
        <v>37</v>
      </c>
      <c r="H12" s="472" t="str">
        <f>VLOOKUP(E12,MD!$C$6:$K$54,3,FALSE)</f>
        <v>DDWW</v>
      </c>
      <c r="I12" s="560" t="s">
        <v>158</v>
      </c>
      <c r="J12" s="475" t="str">
        <f>VLOOKUP(G12,MD!$C$6:$K$54,3,FALSE)</f>
        <v>ALPS-Handshake</v>
      </c>
      <c r="K12" s="14">
        <v>1</v>
      </c>
      <c r="L12" s="14">
        <v>44</v>
      </c>
      <c r="M12" s="14">
        <v>51</v>
      </c>
      <c r="N12" s="14">
        <v>2</v>
      </c>
      <c r="O12" s="28" t="s">
        <v>987</v>
      </c>
      <c r="P12" s="20" t="s">
        <v>126</v>
      </c>
      <c r="Q12" s="9" t="s">
        <v>155</v>
      </c>
      <c r="R12" s="7"/>
      <c r="S12" s="7" t="s">
        <v>156</v>
      </c>
      <c r="T12" s="7" t="s">
        <v>157</v>
      </c>
      <c r="U12" s="7" t="s">
        <v>20</v>
      </c>
    </row>
    <row r="13" spans="1:21" ht="15.75">
      <c r="A13" s="81"/>
      <c r="B13" s="40">
        <v>8</v>
      </c>
      <c r="C13" s="77" t="s">
        <v>126</v>
      </c>
      <c r="D13" s="78">
        <v>2</v>
      </c>
      <c r="E13" s="461" t="s">
        <v>27</v>
      </c>
      <c r="F13" s="462" t="s">
        <v>158</v>
      </c>
      <c r="G13" s="463" t="s">
        <v>36</v>
      </c>
      <c r="H13" s="472" t="str">
        <f>VLOOKUP(E13,MD!$C$6:$K$54,3,FALSE)</f>
        <v>EFX24-RCHC</v>
      </c>
      <c r="I13" s="560" t="s">
        <v>158</v>
      </c>
      <c r="J13" s="475" t="str">
        <f>VLOOKUP(G13,MD!$C$6:$K$54,3,FALSE)</f>
        <v>喺唔喺度</v>
      </c>
      <c r="K13" s="14">
        <v>2</v>
      </c>
      <c r="L13" s="14">
        <v>42</v>
      </c>
      <c r="M13" s="14">
        <v>33</v>
      </c>
      <c r="N13" s="14">
        <v>0</v>
      </c>
      <c r="O13" s="28" t="s">
        <v>989</v>
      </c>
      <c r="P13" s="28"/>
      <c r="Q13" s="17">
        <v>1</v>
      </c>
      <c r="R13" s="23" t="str">
        <f>J12</f>
        <v>ALPS-Handshake</v>
      </c>
      <c r="S13" s="23">
        <v>3</v>
      </c>
      <c r="T13" s="23">
        <v>0</v>
      </c>
      <c r="U13" s="23">
        <f>S13*3+T13*0</f>
        <v>9</v>
      </c>
    </row>
    <row r="14" spans="1:21" ht="15.75">
      <c r="A14" s="81"/>
      <c r="B14" s="35">
        <v>9</v>
      </c>
      <c r="C14" s="77" t="s">
        <v>126</v>
      </c>
      <c r="D14" s="78">
        <v>3</v>
      </c>
      <c r="E14" s="461" t="s">
        <v>24</v>
      </c>
      <c r="F14" s="462" t="s">
        <v>158</v>
      </c>
      <c r="G14" s="463" t="s">
        <v>36</v>
      </c>
      <c r="H14" s="472" t="str">
        <f>VLOOKUP(E14,MD!$C$6:$K$54,3,FALSE)</f>
        <v>DDWW</v>
      </c>
      <c r="I14" s="560" t="s">
        <v>158</v>
      </c>
      <c r="J14" s="475" t="str">
        <f>VLOOKUP(G14,MD!$C$6:$K$54,3,FALSE)</f>
        <v>喺唔喺度</v>
      </c>
      <c r="K14" s="14">
        <v>2</v>
      </c>
      <c r="L14" s="14">
        <v>42</v>
      </c>
      <c r="M14" s="14">
        <v>20</v>
      </c>
      <c r="N14" s="14">
        <v>0</v>
      </c>
      <c r="O14" s="28" t="s">
        <v>991</v>
      </c>
      <c r="P14" s="28"/>
      <c r="Q14" s="17">
        <v>2</v>
      </c>
      <c r="R14" s="23" t="str">
        <f>H12</f>
        <v>DDWW</v>
      </c>
      <c r="S14" s="23">
        <v>2</v>
      </c>
      <c r="T14" s="23">
        <v>1</v>
      </c>
      <c r="U14" s="23">
        <f>S14*3+T14*0</f>
        <v>6</v>
      </c>
    </row>
    <row r="15" spans="1:21" ht="15.75">
      <c r="A15" s="81"/>
      <c r="B15" s="40">
        <v>10</v>
      </c>
      <c r="C15" s="77" t="s">
        <v>126</v>
      </c>
      <c r="D15" s="78">
        <v>4</v>
      </c>
      <c r="E15" s="461" t="s">
        <v>27</v>
      </c>
      <c r="F15" s="462" t="s">
        <v>158</v>
      </c>
      <c r="G15" s="463" t="s">
        <v>37</v>
      </c>
      <c r="H15" s="472" t="str">
        <f>VLOOKUP(E15,MD!$C$6:$K$54,3,FALSE)</f>
        <v>EFX24-RCHC</v>
      </c>
      <c r="I15" s="560" t="s">
        <v>158</v>
      </c>
      <c r="J15" s="475" t="str">
        <f>VLOOKUP(G15,MD!$C$6:$K$54,3,FALSE)</f>
        <v>ALPS-Handshake</v>
      </c>
      <c r="K15" s="14">
        <v>0</v>
      </c>
      <c r="L15" s="14">
        <v>33</v>
      </c>
      <c r="M15" s="14">
        <v>42</v>
      </c>
      <c r="N15" s="14">
        <v>2</v>
      </c>
      <c r="O15" s="28" t="s">
        <v>993</v>
      </c>
      <c r="P15" s="28"/>
      <c r="Q15" s="17">
        <v>3</v>
      </c>
      <c r="R15" s="23" t="str">
        <f>H13</f>
        <v>EFX24-RCHC</v>
      </c>
      <c r="S15" s="23">
        <v>1</v>
      </c>
      <c r="T15" s="23">
        <v>2</v>
      </c>
      <c r="U15" s="23">
        <f>S15*3+T15*0</f>
        <v>3</v>
      </c>
    </row>
    <row r="16" spans="1:21" ht="15.75">
      <c r="A16" s="81"/>
      <c r="B16" s="35">
        <v>11</v>
      </c>
      <c r="C16" s="77" t="s">
        <v>126</v>
      </c>
      <c r="D16" s="78">
        <v>5</v>
      </c>
      <c r="E16" s="461" t="s">
        <v>36</v>
      </c>
      <c r="F16" s="462" t="s">
        <v>158</v>
      </c>
      <c r="G16" s="463" t="s">
        <v>37</v>
      </c>
      <c r="H16" s="472" t="str">
        <f>VLOOKUP(E16,MD!$C$6:$K$54,3,FALSE)</f>
        <v>喺唔喺度</v>
      </c>
      <c r="I16" s="560" t="s">
        <v>158</v>
      </c>
      <c r="J16" s="475" t="str">
        <f>VLOOKUP(G16,MD!$C$6:$K$54,3,FALSE)</f>
        <v>ALPS-Handshake</v>
      </c>
      <c r="K16" s="14">
        <v>0</v>
      </c>
      <c r="L16" s="14">
        <v>0</v>
      </c>
      <c r="M16" s="14">
        <v>42</v>
      </c>
      <c r="N16" s="14">
        <v>2</v>
      </c>
      <c r="O16" s="28" t="s">
        <v>1110</v>
      </c>
      <c r="P16" s="28"/>
      <c r="Q16" s="17">
        <v>4</v>
      </c>
      <c r="R16" s="23" t="str">
        <f>H16</f>
        <v>喺唔喺度</v>
      </c>
      <c r="S16" s="23">
        <v>0</v>
      </c>
      <c r="T16" s="23">
        <v>3</v>
      </c>
      <c r="U16" s="23">
        <f>S16*3+T16*0</f>
        <v>0</v>
      </c>
    </row>
    <row r="17" spans="1:17" ht="15.75">
      <c r="A17" s="81"/>
      <c r="B17" s="40">
        <v>12</v>
      </c>
      <c r="C17" s="74" t="s">
        <v>126</v>
      </c>
      <c r="D17" s="75">
        <v>6</v>
      </c>
      <c r="E17" s="464" t="s">
        <v>24</v>
      </c>
      <c r="F17" s="465" t="s">
        <v>158</v>
      </c>
      <c r="G17" s="466" t="s">
        <v>27</v>
      </c>
      <c r="H17" s="472" t="str">
        <f>VLOOKUP(E17,MD!$C$6:$K$54,3,FALSE)</f>
        <v>DDWW</v>
      </c>
      <c r="I17" s="560" t="s">
        <v>158</v>
      </c>
      <c r="J17" s="475" t="str">
        <f>VLOOKUP(G17,MD!$C$6:$K$54,3,FALSE)</f>
        <v>EFX24-RCHC</v>
      </c>
      <c r="K17" s="29">
        <v>2</v>
      </c>
      <c r="L17" s="29">
        <v>43</v>
      </c>
      <c r="M17" s="29">
        <v>36</v>
      </c>
      <c r="N17" s="29">
        <v>0</v>
      </c>
      <c r="O17" s="28" t="s">
        <v>1100</v>
      </c>
      <c r="P17" s="28"/>
      <c r="Q17" s="28"/>
    </row>
    <row r="18" spans="1:17" ht="15.75" hidden="1">
      <c r="A18" s="24"/>
      <c r="B18" s="35">
        <v>13</v>
      </c>
      <c r="C18" s="53" t="s">
        <v>159</v>
      </c>
      <c r="D18" s="37">
        <v>1</v>
      </c>
      <c r="E18" s="48" t="s">
        <v>160</v>
      </c>
      <c r="F18" s="49" t="s">
        <v>158</v>
      </c>
      <c r="G18" s="50" t="s">
        <v>161</v>
      </c>
      <c r="H18" s="54" t="e">
        <f>VLOOKUP(E18,MD!$C$6:$K$54,3,FALSE)</f>
        <v>#N/A</v>
      </c>
      <c r="I18" s="54" t="s">
        <v>158</v>
      </c>
      <c r="J18" s="54" t="e">
        <f>VLOOKUP(G18,MD!$C$6:$K$54,3,FALSE)</f>
        <v>#N/A</v>
      </c>
      <c r="K18" s="14"/>
      <c r="L18" s="14"/>
      <c r="M18" s="14"/>
      <c r="N18" s="14"/>
      <c r="O18" s="28"/>
      <c r="P18" s="28"/>
      <c r="Q18" s="28"/>
    </row>
    <row r="19" spans="1:17" ht="15.75" hidden="1">
      <c r="A19" s="24" t="e">
        <f>IF(#REF!&lt;&gt;#REF!,#REF!,"")</f>
        <v>#REF!</v>
      </c>
      <c r="B19" s="40"/>
      <c r="C19" s="51" t="s">
        <v>159</v>
      </c>
      <c r="D19" s="37">
        <v>2</v>
      </c>
      <c r="E19" s="41" t="s">
        <v>162</v>
      </c>
      <c r="F19" s="38" t="s">
        <v>158</v>
      </c>
      <c r="G19" s="42" t="s">
        <v>163</v>
      </c>
      <c r="H19" s="39" t="e">
        <f>VLOOKUP(E19,MD!$C$6:$K$54,3,FALSE)</f>
        <v>#N/A</v>
      </c>
      <c r="I19" s="39" t="s">
        <v>158</v>
      </c>
      <c r="J19" s="39" t="e">
        <f>VLOOKUP(G19,MD!$C$6:$K$54,3,FALSE)</f>
        <v>#N/A</v>
      </c>
      <c r="K19" s="14"/>
      <c r="L19" s="14"/>
      <c r="M19" s="14"/>
      <c r="N19" s="14"/>
      <c r="O19" s="28"/>
      <c r="P19" s="28"/>
      <c r="Q19" s="28"/>
    </row>
    <row r="20" spans="1:17" ht="15.75" hidden="1">
      <c r="A20" s="24">
        <f aca="true" t="shared" si="0" ref="A20:A45">IF(IV19&lt;&gt;IV19,IV19,"")</f>
      </c>
      <c r="B20" s="35">
        <v>15</v>
      </c>
      <c r="C20" s="51" t="s">
        <v>159</v>
      </c>
      <c r="D20" s="37">
        <v>3</v>
      </c>
      <c r="E20" s="41" t="s">
        <v>160</v>
      </c>
      <c r="F20" s="38" t="s">
        <v>158</v>
      </c>
      <c r="G20" s="42" t="s">
        <v>163</v>
      </c>
      <c r="H20" s="39" t="e">
        <f>VLOOKUP(E20,MD!$C$6:$K$54,3,FALSE)</f>
        <v>#N/A</v>
      </c>
      <c r="I20" s="39" t="s">
        <v>158</v>
      </c>
      <c r="J20" s="39" t="e">
        <f>VLOOKUP(G20,MD!$C$6:$K$54,3,FALSE)</f>
        <v>#N/A</v>
      </c>
      <c r="K20" s="14"/>
      <c r="L20" s="14"/>
      <c r="M20" s="14"/>
      <c r="N20" s="14"/>
      <c r="O20" s="28"/>
      <c r="P20" s="28"/>
      <c r="Q20" s="28"/>
    </row>
    <row r="21" spans="1:17" ht="15.75" hidden="1">
      <c r="A21" s="24">
        <f t="shared" si="0"/>
      </c>
      <c r="B21" s="40">
        <v>16</v>
      </c>
      <c r="C21" s="51" t="s">
        <v>159</v>
      </c>
      <c r="D21" s="37">
        <v>4</v>
      </c>
      <c r="E21" s="41" t="s">
        <v>162</v>
      </c>
      <c r="F21" s="38" t="s">
        <v>158</v>
      </c>
      <c r="G21" s="42" t="s">
        <v>161</v>
      </c>
      <c r="H21" s="39" t="e">
        <f>VLOOKUP(E21,MD!$C$6:$K$54,3,FALSE)</f>
        <v>#N/A</v>
      </c>
      <c r="I21" s="39" t="s">
        <v>158</v>
      </c>
      <c r="J21" s="39" t="e">
        <f>VLOOKUP(G21,MD!$C$6:$K$54,3,FALSE)</f>
        <v>#N/A</v>
      </c>
      <c r="K21" s="14"/>
      <c r="L21" s="14"/>
      <c r="M21" s="14"/>
      <c r="N21" s="14"/>
      <c r="O21" s="28"/>
      <c r="P21" s="28"/>
      <c r="Q21" s="28"/>
    </row>
    <row r="22" spans="1:17" ht="15.75" hidden="1">
      <c r="A22" s="24">
        <f t="shared" si="0"/>
      </c>
      <c r="B22" s="35"/>
      <c r="C22" s="51" t="s">
        <v>159</v>
      </c>
      <c r="D22" s="37">
        <v>5</v>
      </c>
      <c r="E22" s="41" t="s">
        <v>163</v>
      </c>
      <c r="F22" s="38" t="s">
        <v>158</v>
      </c>
      <c r="G22" s="42" t="s">
        <v>161</v>
      </c>
      <c r="H22" s="39" t="e">
        <f>VLOOKUP(E22,MD!$C$6:$K$54,3,FALSE)</f>
        <v>#N/A</v>
      </c>
      <c r="I22" s="39" t="s">
        <v>158</v>
      </c>
      <c r="J22" s="39" t="e">
        <f>VLOOKUP(G22,MD!$C$6:$K$54,3,FALSE)</f>
        <v>#N/A</v>
      </c>
      <c r="K22" s="14"/>
      <c r="L22" s="14"/>
      <c r="M22" s="14"/>
      <c r="N22" s="14"/>
      <c r="O22" s="28"/>
      <c r="P22" s="28"/>
      <c r="Q22" s="28"/>
    </row>
    <row r="23" spans="1:17" ht="15.75" hidden="1">
      <c r="A23" s="24">
        <f t="shared" si="0"/>
      </c>
      <c r="B23" s="40">
        <v>18</v>
      </c>
      <c r="C23" s="43" t="s">
        <v>159</v>
      </c>
      <c r="D23" s="44">
        <v>6</v>
      </c>
      <c r="E23" s="45" t="s">
        <v>160</v>
      </c>
      <c r="F23" s="46" t="s">
        <v>158</v>
      </c>
      <c r="G23" s="47" t="s">
        <v>162</v>
      </c>
      <c r="H23" s="39" t="e">
        <f>VLOOKUP(E23,MD!$C$6:$K$54,3,FALSE)</f>
        <v>#N/A</v>
      </c>
      <c r="I23" s="39" t="s">
        <v>158</v>
      </c>
      <c r="J23" s="39" t="e">
        <f>VLOOKUP(G23,MD!$C$6:$K$54,3,FALSE)</f>
        <v>#N/A</v>
      </c>
      <c r="K23" s="14"/>
      <c r="L23" s="14"/>
      <c r="M23" s="14"/>
      <c r="N23" s="14"/>
      <c r="O23" s="28"/>
      <c r="P23" s="28"/>
      <c r="Q23" s="28"/>
    </row>
    <row r="24" spans="1:17" ht="15.75" hidden="1">
      <c r="A24" s="24">
        <f t="shared" si="0"/>
      </c>
      <c r="B24" s="35">
        <v>19</v>
      </c>
      <c r="C24" s="36" t="s">
        <v>164</v>
      </c>
      <c r="D24" s="37"/>
      <c r="E24" s="48" t="s">
        <v>165</v>
      </c>
      <c r="F24" s="38" t="s">
        <v>158</v>
      </c>
      <c r="G24" s="50" t="s">
        <v>166</v>
      </c>
      <c r="H24" s="39" t="e">
        <f>VLOOKUP(E24,MD!$C$6:$K$54,3,FALSE)</f>
        <v>#N/A</v>
      </c>
      <c r="I24" s="39" t="s">
        <v>158</v>
      </c>
      <c r="J24" s="39" t="e">
        <f>VLOOKUP(G24,MD!$C$6:$K$54,3,FALSE)</f>
        <v>#N/A</v>
      </c>
      <c r="K24" s="14"/>
      <c r="L24" s="14"/>
      <c r="M24" s="14"/>
      <c r="N24" s="14"/>
      <c r="O24" s="28"/>
      <c r="P24" s="28"/>
      <c r="Q24" s="28"/>
    </row>
    <row r="25" spans="1:17" ht="15.75" hidden="1">
      <c r="A25" s="24">
        <f t="shared" si="0"/>
      </c>
      <c r="B25" s="40">
        <v>20</v>
      </c>
      <c r="C25" s="36" t="s">
        <v>164</v>
      </c>
      <c r="D25" s="37">
        <v>2</v>
      </c>
      <c r="E25" s="41" t="s">
        <v>167</v>
      </c>
      <c r="F25" s="38" t="s">
        <v>158</v>
      </c>
      <c r="G25" s="42" t="s">
        <v>168</v>
      </c>
      <c r="H25" s="39" t="e">
        <f>VLOOKUP(E25,MD!$C$6:$K$54,3,FALSE)</f>
        <v>#N/A</v>
      </c>
      <c r="I25" s="39" t="s">
        <v>158</v>
      </c>
      <c r="J25" s="39" t="e">
        <f>VLOOKUP(G25,MD!$C$6:$K$54,3,FALSE)</f>
        <v>#N/A</v>
      </c>
      <c r="K25" s="14"/>
      <c r="L25" s="14"/>
      <c r="M25" s="14"/>
      <c r="N25" s="14"/>
      <c r="O25" s="28"/>
      <c r="P25" s="28"/>
      <c r="Q25" s="28"/>
    </row>
    <row r="26" spans="1:17" ht="15.75" hidden="1">
      <c r="A26" s="24">
        <f t="shared" si="0"/>
      </c>
      <c r="B26" s="35">
        <v>21</v>
      </c>
      <c r="C26" s="36" t="s">
        <v>164</v>
      </c>
      <c r="D26" s="37">
        <v>3</v>
      </c>
      <c r="E26" s="41" t="s">
        <v>165</v>
      </c>
      <c r="F26" s="38" t="s">
        <v>158</v>
      </c>
      <c r="G26" s="42" t="s">
        <v>168</v>
      </c>
      <c r="H26" s="39" t="e">
        <f>VLOOKUP(E26,MD!$C$6:$K$54,3,FALSE)</f>
        <v>#N/A</v>
      </c>
      <c r="I26" s="39" t="s">
        <v>158</v>
      </c>
      <c r="J26" s="39" t="e">
        <f>VLOOKUP(G26,MD!$C$6:$K$54,3,FALSE)</f>
        <v>#N/A</v>
      </c>
      <c r="K26" s="14"/>
      <c r="L26" s="14"/>
      <c r="M26" s="14"/>
      <c r="N26" s="14"/>
      <c r="O26" s="28"/>
      <c r="P26" s="28"/>
      <c r="Q26" s="28"/>
    </row>
    <row r="27" spans="1:17" ht="15.75" hidden="1">
      <c r="A27" s="24">
        <f t="shared" si="0"/>
      </c>
      <c r="B27" s="40">
        <v>22</v>
      </c>
      <c r="C27" s="36" t="s">
        <v>164</v>
      </c>
      <c r="D27" s="37">
        <v>4</v>
      </c>
      <c r="E27" s="41" t="s">
        <v>167</v>
      </c>
      <c r="F27" s="38" t="s">
        <v>158</v>
      </c>
      <c r="G27" s="42" t="s">
        <v>166</v>
      </c>
      <c r="H27" s="39" t="e">
        <f>VLOOKUP(E27,MD!$C$6:$K$54,3,FALSE)</f>
        <v>#N/A</v>
      </c>
      <c r="I27" s="39" t="s">
        <v>158</v>
      </c>
      <c r="J27" s="39" t="e">
        <f>VLOOKUP(G27,MD!$C$6:$K$54,3,FALSE)</f>
        <v>#N/A</v>
      </c>
      <c r="K27" s="14"/>
      <c r="L27" s="14"/>
      <c r="M27" s="14"/>
      <c r="N27" s="14"/>
      <c r="O27" s="28"/>
      <c r="P27" s="28"/>
      <c r="Q27" s="28"/>
    </row>
    <row r="28" spans="1:17" ht="15.75" hidden="1">
      <c r="A28" s="24">
        <f t="shared" si="0"/>
      </c>
      <c r="B28" s="35">
        <v>23</v>
      </c>
      <c r="C28" s="36" t="s">
        <v>164</v>
      </c>
      <c r="D28" s="37"/>
      <c r="E28" s="41" t="s">
        <v>168</v>
      </c>
      <c r="F28" s="38" t="s">
        <v>158</v>
      </c>
      <c r="G28" s="42" t="s">
        <v>166</v>
      </c>
      <c r="H28" s="39" t="e">
        <f>VLOOKUP(E28,MD!$C$6:$K$54,3,FALSE)</f>
        <v>#N/A</v>
      </c>
      <c r="I28" s="39" t="s">
        <v>158</v>
      </c>
      <c r="J28" s="39" t="e">
        <f>VLOOKUP(G28,MD!$C$6:$K$54,3,FALSE)</f>
        <v>#N/A</v>
      </c>
      <c r="K28" s="14"/>
      <c r="L28" s="14"/>
      <c r="M28" s="14"/>
      <c r="N28" s="14"/>
      <c r="O28" s="28"/>
      <c r="P28" s="28"/>
      <c r="Q28" s="28"/>
    </row>
    <row r="29" spans="1:17" ht="15.75" hidden="1">
      <c r="A29" s="24">
        <f t="shared" si="0"/>
      </c>
      <c r="B29" s="40">
        <v>24</v>
      </c>
      <c r="C29" s="36" t="s">
        <v>164</v>
      </c>
      <c r="D29" s="44">
        <v>6</v>
      </c>
      <c r="E29" s="45" t="s">
        <v>165</v>
      </c>
      <c r="F29" s="46" t="s">
        <v>158</v>
      </c>
      <c r="G29" s="47" t="s">
        <v>167</v>
      </c>
      <c r="H29" s="39" t="e">
        <f>VLOOKUP(E29,MD!$C$6:$K$54,3,FALSE)</f>
        <v>#N/A</v>
      </c>
      <c r="I29" s="39" t="s">
        <v>158</v>
      </c>
      <c r="J29" s="39" t="e">
        <f>VLOOKUP(G29,MD!$C$6:$K$54,3,FALSE)</f>
        <v>#N/A</v>
      </c>
      <c r="K29" s="14"/>
      <c r="L29" s="14"/>
      <c r="M29" s="14"/>
      <c r="N29" s="14"/>
      <c r="O29" s="28"/>
      <c r="P29" s="28"/>
      <c r="Q29" s="28"/>
    </row>
    <row r="30" spans="1:17" ht="15.75" hidden="1">
      <c r="A30" s="24">
        <f t="shared" si="0"/>
      </c>
      <c r="B30" s="35">
        <v>25</v>
      </c>
      <c r="C30" s="55" t="s">
        <v>169</v>
      </c>
      <c r="D30" s="37">
        <v>1</v>
      </c>
      <c r="E30" s="56" t="s">
        <v>45</v>
      </c>
      <c r="F30" s="38" t="s">
        <v>158</v>
      </c>
      <c r="G30" s="57" t="s">
        <v>170</v>
      </c>
      <c r="H30" s="39" t="str">
        <f>VLOOKUP(E30,MD!$C$6:$K$54,3,FALSE)</f>
        <v>EFX24-李估下</v>
      </c>
      <c r="I30" s="39" t="s">
        <v>158</v>
      </c>
      <c r="J30" s="39" t="str">
        <f>VLOOKUP(G30,MD!$C$6:$K$54,3,FALSE)</f>
        <v>FORCE-『力』『戰』</v>
      </c>
      <c r="K30" s="14"/>
      <c r="L30" s="14"/>
      <c r="M30" s="14"/>
      <c r="N30" s="14"/>
      <c r="O30" s="28"/>
      <c r="P30" s="28"/>
      <c r="Q30" s="28"/>
    </row>
    <row r="31" spans="1:17" ht="15.75" hidden="1">
      <c r="A31" s="24">
        <f t="shared" si="0"/>
      </c>
      <c r="B31" s="40">
        <v>26</v>
      </c>
      <c r="C31" s="51" t="s">
        <v>169</v>
      </c>
      <c r="D31" s="37"/>
      <c r="E31" s="56" t="s">
        <v>52</v>
      </c>
      <c r="F31" s="38" t="s">
        <v>158</v>
      </c>
      <c r="G31" s="57" t="s">
        <v>63</v>
      </c>
      <c r="H31" s="39" t="str">
        <f>VLOOKUP(E31,MD!$C$6:$K$54,3,FALSE)</f>
        <v>聰上泓霄</v>
      </c>
      <c r="I31" s="39" t="s">
        <v>158</v>
      </c>
      <c r="J31" s="39" t="str">
        <f>VLOOKUP(G31,MD!$C$6:$K$54,3,FALSE)</f>
        <v>Smooth Operators</v>
      </c>
      <c r="K31" s="14"/>
      <c r="L31" s="14"/>
      <c r="M31" s="14"/>
      <c r="N31" s="14"/>
      <c r="O31" s="28"/>
      <c r="P31" s="28"/>
      <c r="Q31" s="28"/>
    </row>
    <row r="32" spans="1:17" ht="15.75" hidden="1">
      <c r="A32" s="24">
        <f t="shared" si="0"/>
      </c>
      <c r="B32" s="35">
        <v>27</v>
      </c>
      <c r="C32" s="51" t="s">
        <v>169</v>
      </c>
      <c r="D32" s="37">
        <v>3</v>
      </c>
      <c r="E32" s="56" t="s">
        <v>45</v>
      </c>
      <c r="F32" s="38" t="s">
        <v>158</v>
      </c>
      <c r="G32" s="57" t="s">
        <v>63</v>
      </c>
      <c r="H32" s="39" t="str">
        <f>VLOOKUP(E32,MD!$C$6:$K$54,3,FALSE)</f>
        <v>EFX24-李估下</v>
      </c>
      <c r="I32" s="39" t="s">
        <v>158</v>
      </c>
      <c r="J32" s="39" t="str">
        <f>VLOOKUP(G32,MD!$C$6:$K$54,3,FALSE)</f>
        <v>Smooth Operators</v>
      </c>
      <c r="K32" s="14"/>
      <c r="L32" s="14"/>
      <c r="M32" s="14"/>
      <c r="N32" s="14"/>
      <c r="O32" s="28"/>
      <c r="P32" s="28"/>
      <c r="Q32" s="28"/>
    </row>
    <row r="33" spans="1:17" ht="15.75" hidden="1">
      <c r="A33" s="24">
        <f t="shared" si="0"/>
      </c>
      <c r="B33" s="40"/>
      <c r="C33" s="51" t="s">
        <v>169</v>
      </c>
      <c r="D33" s="37">
        <v>4</v>
      </c>
      <c r="E33" s="56" t="s">
        <v>52</v>
      </c>
      <c r="F33" s="38" t="s">
        <v>158</v>
      </c>
      <c r="G33" s="57" t="s">
        <v>170</v>
      </c>
      <c r="H33" s="39" t="str">
        <f>VLOOKUP(E33,MD!$C$6:$K$54,3,FALSE)</f>
        <v>聰上泓霄</v>
      </c>
      <c r="I33" s="52" t="s">
        <v>158</v>
      </c>
      <c r="J33" s="39" t="str">
        <f>VLOOKUP(G33,MD!$C$6:$K$54,3,FALSE)</f>
        <v>FORCE-『力』『戰』</v>
      </c>
      <c r="K33" s="14"/>
      <c r="L33" s="14"/>
      <c r="M33" s="14"/>
      <c r="N33" s="14"/>
      <c r="O33" s="28"/>
      <c r="P33" s="28"/>
      <c r="Q33" s="28"/>
    </row>
    <row r="34" spans="1:17" ht="15.75" hidden="1">
      <c r="A34" s="24">
        <f t="shared" si="0"/>
      </c>
      <c r="B34" s="35">
        <v>29</v>
      </c>
      <c r="C34" s="51" t="s">
        <v>169</v>
      </c>
      <c r="D34" s="37">
        <v>5</v>
      </c>
      <c r="E34" s="56" t="s">
        <v>63</v>
      </c>
      <c r="F34" s="38" t="s">
        <v>158</v>
      </c>
      <c r="G34" s="57" t="s">
        <v>170</v>
      </c>
      <c r="H34" s="39" t="str">
        <f>VLOOKUP(E34,MD!$C$6:$K$54,3,FALSE)</f>
        <v>Smooth Operators</v>
      </c>
      <c r="I34" s="54" t="s">
        <v>158</v>
      </c>
      <c r="J34" s="39" t="str">
        <f>VLOOKUP(G34,MD!$C$6:$K$54,3,FALSE)</f>
        <v>FORCE-『力』『戰』</v>
      </c>
      <c r="K34" s="14"/>
      <c r="L34" s="14"/>
      <c r="M34" s="14"/>
      <c r="N34" s="14"/>
      <c r="O34" s="28"/>
      <c r="P34" s="28"/>
      <c r="Q34" s="28"/>
    </row>
    <row r="35" spans="1:17" ht="15.75" hidden="1">
      <c r="A35" s="24">
        <f t="shared" si="0"/>
      </c>
      <c r="B35" s="40">
        <v>30</v>
      </c>
      <c r="C35" s="51" t="s">
        <v>169</v>
      </c>
      <c r="D35" s="44">
        <v>6</v>
      </c>
      <c r="E35" s="58" t="s">
        <v>45</v>
      </c>
      <c r="F35" s="46" t="s">
        <v>158</v>
      </c>
      <c r="G35" s="59" t="s">
        <v>52</v>
      </c>
      <c r="H35" s="39" t="str">
        <f>VLOOKUP(E35,MD!$C$6:$K$54,3,FALSE)</f>
        <v>EFX24-李估下</v>
      </c>
      <c r="I35" s="39" t="s">
        <v>158</v>
      </c>
      <c r="J35" s="39" t="str">
        <f>VLOOKUP(G35,MD!$C$6:$K$54,3,FALSE)</f>
        <v>聰上泓霄</v>
      </c>
      <c r="K35" s="14"/>
      <c r="L35" s="14"/>
      <c r="M35" s="14"/>
      <c r="N35" s="14"/>
      <c r="O35" s="28"/>
      <c r="P35" s="28"/>
      <c r="Q35" s="28"/>
    </row>
    <row r="36" spans="1:17" ht="15.75" hidden="1">
      <c r="A36" s="24">
        <f t="shared" si="0"/>
      </c>
      <c r="B36" s="35"/>
      <c r="C36" s="55" t="s">
        <v>171</v>
      </c>
      <c r="D36" s="37">
        <v>1</v>
      </c>
      <c r="E36" s="60" t="s">
        <v>47</v>
      </c>
      <c r="F36" s="49" t="s">
        <v>158</v>
      </c>
      <c r="G36" s="61" t="s">
        <v>172</v>
      </c>
      <c r="H36" s="39" t="str">
        <f>VLOOKUP(E36,MD!$C$6:$K$54,3,FALSE)</f>
        <v>ALPS-父子檔</v>
      </c>
      <c r="I36" s="39" t="s">
        <v>158</v>
      </c>
      <c r="J36" s="39" t="str">
        <f>VLOOKUP(G36,MD!$C$6:$K$54,3,FALSE)</f>
        <v>04小仁青</v>
      </c>
      <c r="K36" s="14"/>
      <c r="L36" s="14"/>
      <c r="M36" s="14"/>
      <c r="N36" s="14"/>
      <c r="O36" s="28"/>
      <c r="P36" s="28"/>
      <c r="Q36" s="28"/>
    </row>
    <row r="37" spans="1:17" ht="15.75" hidden="1">
      <c r="A37" s="24">
        <f t="shared" si="0"/>
      </c>
      <c r="B37" s="40">
        <v>32</v>
      </c>
      <c r="C37" s="51" t="s">
        <v>171</v>
      </c>
      <c r="D37" s="37">
        <v>2</v>
      </c>
      <c r="E37" s="56" t="s">
        <v>73</v>
      </c>
      <c r="F37" s="38" t="s">
        <v>158</v>
      </c>
      <c r="G37" s="57" t="s">
        <v>64</v>
      </c>
      <c r="H37" s="39" t="str">
        <f>VLOOKUP(E37,MD!$C$6:$K$54,3,FALSE)</f>
        <v>JC</v>
      </c>
      <c r="I37" s="39" t="s">
        <v>158</v>
      </c>
      <c r="J37" s="39" t="str">
        <f>VLOOKUP(G37,MD!$C$6:$K$54,3,FALSE)</f>
        <v>ALPS-BlackLabel</v>
      </c>
      <c r="K37" s="14"/>
      <c r="L37" s="14"/>
      <c r="M37" s="14"/>
      <c r="N37" s="14"/>
      <c r="O37" s="28"/>
      <c r="P37" s="28"/>
      <c r="Q37" s="28"/>
    </row>
    <row r="38" spans="1:17" ht="15.75" hidden="1">
      <c r="A38" s="24">
        <f t="shared" si="0"/>
      </c>
      <c r="B38" s="35">
        <v>33</v>
      </c>
      <c r="C38" s="51" t="s">
        <v>171</v>
      </c>
      <c r="D38" s="37">
        <v>3</v>
      </c>
      <c r="E38" s="56" t="s">
        <v>47</v>
      </c>
      <c r="F38" s="38" t="s">
        <v>158</v>
      </c>
      <c r="G38" s="57" t="s">
        <v>64</v>
      </c>
      <c r="H38" s="39" t="str">
        <f>VLOOKUP(E38,MD!$C$6:$K$54,3,FALSE)</f>
        <v>ALPS-父子檔</v>
      </c>
      <c r="I38" s="39" t="s">
        <v>158</v>
      </c>
      <c r="J38" s="39" t="str">
        <f>VLOOKUP(G38,MD!$C$6:$K$54,3,FALSE)</f>
        <v>ALPS-BlackLabel</v>
      </c>
      <c r="K38" s="14"/>
      <c r="L38" s="14"/>
      <c r="M38" s="14"/>
      <c r="N38" s="14"/>
      <c r="O38" s="28"/>
      <c r="P38" s="28"/>
      <c r="Q38" s="28"/>
    </row>
    <row r="39" spans="1:17" ht="15.75" hidden="1">
      <c r="A39" s="24">
        <f t="shared" si="0"/>
      </c>
      <c r="B39" s="40">
        <v>34</v>
      </c>
      <c r="C39" s="51" t="s">
        <v>171</v>
      </c>
      <c r="D39" s="37"/>
      <c r="E39" s="56" t="s">
        <v>73</v>
      </c>
      <c r="F39" s="38" t="s">
        <v>158</v>
      </c>
      <c r="G39" s="57" t="s">
        <v>172</v>
      </c>
      <c r="H39" s="39" t="str">
        <f>VLOOKUP(E39,MD!$C$6:$K$54,3,FALSE)</f>
        <v>JC</v>
      </c>
      <c r="I39" s="39" t="s">
        <v>158</v>
      </c>
      <c r="J39" s="39" t="str">
        <f>VLOOKUP(G39,MD!$C$6:$K$54,3,FALSE)</f>
        <v>04小仁青</v>
      </c>
      <c r="K39" s="14"/>
      <c r="L39" s="14"/>
      <c r="M39" s="14"/>
      <c r="N39" s="14"/>
      <c r="O39" s="28"/>
      <c r="P39" s="28"/>
      <c r="Q39" s="28"/>
    </row>
    <row r="40" spans="1:17" ht="15.75" hidden="1">
      <c r="A40" s="24">
        <f t="shared" si="0"/>
      </c>
      <c r="B40" s="35">
        <v>35</v>
      </c>
      <c r="C40" s="51" t="s">
        <v>171</v>
      </c>
      <c r="D40" s="37">
        <v>5</v>
      </c>
      <c r="E40" s="56" t="s">
        <v>64</v>
      </c>
      <c r="F40" s="38" t="s">
        <v>158</v>
      </c>
      <c r="G40" s="57" t="s">
        <v>172</v>
      </c>
      <c r="H40" s="39" t="str">
        <f>VLOOKUP(E40,MD!$C$6:$K$54,3,FALSE)</f>
        <v>ALPS-BlackLabel</v>
      </c>
      <c r="I40" s="39" t="s">
        <v>158</v>
      </c>
      <c r="J40" s="39" t="str">
        <f>VLOOKUP(G40,MD!$C$6:$K$54,3,FALSE)</f>
        <v>04小仁青</v>
      </c>
      <c r="K40" s="14"/>
      <c r="L40" s="14"/>
      <c r="M40" s="14"/>
      <c r="N40" s="14"/>
      <c r="O40" s="28"/>
      <c r="P40" s="28"/>
      <c r="Q40" s="28"/>
    </row>
    <row r="41" spans="1:17" ht="15.75" hidden="1">
      <c r="A41" s="24">
        <f t="shared" si="0"/>
      </c>
      <c r="B41" s="40"/>
      <c r="C41" s="43" t="s">
        <v>171</v>
      </c>
      <c r="D41" s="44">
        <v>6</v>
      </c>
      <c r="E41" s="58" t="s">
        <v>47</v>
      </c>
      <c r="F41" s="46" t="s">
        <v>158</v>
      </c>
      <c r="G41" s="59" t="s">
        <v>73</v>
      </c>
      <c r="H41" s="39" t="str">
        <f>VLOOKUP(E41,MD!$C$6:$K$54,3,FALSE)</f>
        <v>ALPS-父子檔</v>
      </c>
      <c r="I41" s="39" t="s">
        <v>158</v>
      </c>
      <c r="J41" s="39" t="str">
        <f>VLOOKUP(G41,MD!$C$6:$K$54,3,FALSE)</f>
        <v>JC</v>
      </c>
      <c r="K41" s="14"/>
      <c r="L41" s="14"/>
      <c r="M41" s="14"/>
      <c r="N41" s="14"/>
      <c r="O41" s="28"/>
      <c r="P41" s="28"/>
      <c r="Q41" s="28"/>
    </row>
    <row r="42" spans="1:17" ht="15.75" hidden="1">
      <c r="A42" s="24">
        <f t="shared" si="0"/>
      </c>
      <c r="B42" s="35">
        <v>37</v>
      </c>
      <c r="C42" s="36" t="s">
        <v>173</v>
      </c>
      <c r="D42" s="37">
        <v>1</v>
      </c>
      <c r="E42" s="60" t="s">
        <v>48</v>
      </c>
      <c r="F42" s="49" t="s">
        <v>158</v>
      </c>
      <c r="G42" s="61" t="s">
        <v>174</v>
      </c>
      <c r="H42" s="39" t="str">
        <f>VLOOKUP(E42,MD!$C$6:$K$54,3,FALSE)</f>
        <v>Aspiring Godzilla</v>
      </c>
      <c r="I42" s="39" t="s">
        <v>158</v>
      </c>
      <c r="J42" s="39" t="str">
        <f>VLOOKUP(G42,MD!$C$6:$K$54,3,FALSE)</f>
        <v>如意</v>
      </c>
      <c r="K42" s="14"/>
      <c r="L42" s="14"/>
      <c r="M42" s="14"/>
      <c r="N42" s="14"/>
      <c r="O42" s="28"/>
      <c r="P42" s="28"/>
      <c r="Q42" s="28"/>
    </row>
    <row r="43" spans="1:17" ht="15.75" hidden="1">
      <c r="A43" s="24">
        <f t="shared" si="0"/>
      </c>
      <c r="B43" s="40">
        <v>38</v>
      </c>
      <c r="C43" s="36" t="s">
        <v>173</v>
      </c>
      <c r="D43" s="37">
        <v>2</v>
      </c>
      <c r="E43" s="56" t="s">
        <v>74</v>
      </c>
      <c r="F43" s="38" t="s">
        <v>158</v>
      </c>
      <c r="G43" s="57" t="s">
        <v>65</v>
      </c>
      <c r="H43" s="39" t="str">
        <f>VLOOKUP(E43,MD!$C$6:$K$54,3,FALSE)</f>
        <v>Alps - DM</v>
      </c>
      <c r="I43" s="39" t="s">
        <v>158</v>
      </c>
      <c r="J43" s="39" t="str">
        <f>VLOOKUP(G43,MD!$C$6:$K$54,3,FALSE)</f>
        <v>Easy小強</v>
      </c>
      <c r="K43" s="14"/>
      <c r="L43" s="14"/>
      <c r="M43" s="14"/>
      <c r="N43" s="14"/>
      <c r="O43" s="28"/>
      <c r="P43" s="28"/>
      <c r="Q43" s="28"/>
    </row>
    <row r="44" spans="1:17" ht="15.75" hidden="1">
      <c r="A44" s="24">
        <f t="shared" si="0"/>
      </c>
      <c r="B44" s="35"/>
      <c r="C44" s="36" t="s">
        <v>173</v>
      </c>
      <c r="D44" s="37">
        <v>3</v>
      </c>
      <c r="E44" s="56" t="s">
        <v>48</v>
      </c>
      <c r="F44" s="38" t="s">
        <v>158</v>
      </c>
      <c r="G44" s="57" t="s">
        <v>65</v>
      </c>
      <c r="H44" s="39" t="str">
        <f>VLOOKUP(E44,MD!$C$6:$K$54,3,FALSE)</f>
        <v>Aspiring Godzilla</v>
      </c>
      <c r="I44" s="39" t="s">
        <v>158</v>
      </c>
      <c r="J44" s="39" t="str">
        <f>VLOOKUP(G44,MD!$C$6:$K$54,3,FALSE)</f>
        <v>Easy小強</v>
      </c>
      <c r="K44" s="14"/>
      <c r="L44" s="14"/>
      <c r="M44" s="14"/>
      <c r="N44" s="14"/>
      <c r="O44" s="28"/>
      <c r="P44" s="28"/>
      <c r="Q44" s="28"/>
    </row>
    <row r="45" spans="1:17" ht="15.75" hidden="1">
      <c r="A45" s="24">
        <f t="shared" si="0"/>
      </c>
      <c r="B45" s="40">
        <v>40</v>
      </c>
      <c r="C45" s="36" t="s">
        <v>173</v>
      </c>
      <c r="D45" s="37">
        <v>4</v>
      </c>
      <c r="E45" s="56" t="s">
        <v>74</v>
      </c>
      <c r="F45" s="38" t="s">
        <v>158</v>
      </c>
      <c r="G45" s="57" t="s">
        <v>174</v>
      </c>
      <c r="H45" s="39" t="str">
        <f>VLOOKUP(E45,MD!$C$6:$K$54,3,FALSE)</f>
        <v>Alps - DM</v>
      </c>
      <c r="I45" s="39" t="s">
        <v>158</v>
      </c>
      <c r="J45" s="39" t="str">
        <f>VLOOKUP(G45,MD!$C$6:$K$54,3,FALSE)</f>
        <v>如意</v>
      </c>
      <c r="K45" s="14"/>
      <c r="L45" s="14"/>
      <c r="M45" s="14"/>
      <c r="N45" s="14"/>
      <c r="O45" s="28"/>
      <c r="P45" s="28"/>
      <c r="Q45" s="28"/>
    </row>
    <row r="46" spans="2:17" ht="15.75" hidden="1">
      <c r="B46" s="35">
        <v>41</v>
      </c>
      <c r="C46" s="36" t="s">
        <v>173</v>
      </c>
      <c r="D46" s="37">
        <v>5</v>
      </c>
      <c r="E46" s="56" t="s">
        <v>65</v>
      </c>
      <c r="F46" s="38" t="s">
        <v>158</v>
      </c>
      <c r="G46" s="57" t="s">
        <v>174</v>
      </c>
      <c r="H46" s="39" t="str">
        <f>VLOOKUP(E46,MD!$C$6:$K$54,3,FALSE)</f>
        <v>Easy小強</v>
      </c>
      <c r="I46" s="39" t="s">
        <v>158</v>
      </c>
      <c r="J46" s="39" t="str">
        <f>VLOOKUP(G46,MD!$C$6:$K$54,3,FALSE)</f>
        <v>如意</v>
      </c>
      <c r="K46" s="14"/>
      <c r="L46" s="14"/>
      <c r="M46" s="14"/>
      <c r="N46" s="14"/>
      <c r="O46" s="28"/>
      <c r="P46" s="28"/>
      <c r="Q46" s="28"/>
    </row>
    <row r="47" spans="2:17" ht="15.75" hidden="1">
      <c r="B47" s="40">
        <v>42</v>
      </c>
      <c r="C47" s="43" t="s">
        <v>173</v>
      </c>
      <c r="D47" s="44"/>
      <c r="E47" s="58" t="s">
        <v>48</v>
      </c>
      <c r="F47" s="46" t="s">
        <v>158</v>
      </c>
      <c r="G47" s="59" t="s">
        <v>74</v>
      </c>
      <c r="H47" s="39" t="str">
        <f>VLOOKUP(E47,MD!$C$6:$K$54,3,FALSE)</f>
        <v>Aspiring Godzilla</v>
      </c>
      <c r="I47" s="39" t="s">
        <v>158</v>
      </c>
      <c r="J47" s="39" t="str">
        <f>VLOOKUP(G47,MD!$C$6:$K$54,3,FALSE)</f>
        <v>Alps - DM</v>
      </c>
      <c r="K47" s="14"/>
      <c r="L47" s="14"/>
      <c r="M47" s="14"/>
      <c r="N47" s="14"/>
      <c r="O47" s="28"/>
      <c r="P47" s="28"/>
      <c r="Q47" s="28"/>
    </row>
    <row r="48" spans="2:17" ht="15.75" hidden="1">
      <c r="B48" s="35">
        <v>43</v>
      </c>
      <c r="C48" s="36" t="s">
        <v>175</v>
      </c>
      <c r="D48" s="37">
        <v>1</v>
      </c>
      <c r="E48" s="56" t="s">
        <v>49</v>
      </c>
      <c r="F48" s="38" t="s">
        <v>158</v>
      </c>
      <c r="G48" s="57" t="s">
        <v>176</v>
      </c>
      <c r="H48" s="39" t="str">
        <f>VLOOKUP(E48,MD!$C$6:$K$54,3,FALSE)</f>
        <v>ALPS-Meiji</v>
      </c>
      <c r="I48" s="39" t="s">
        <v>158</v>
      </c>
      <c r="J48" s="39" t="str">
        <f>VLOOKUP(G48,MD!$C$6:$K$54,3,FALSE)</f>
        <v>新絲蘿蔔皮</v>
      </c>
      <c r="K48" s="14"/>
      <c r="L48" s="14"/>
      <c r="M48" s="14"/>
      <c r="N48" s="14"/>
      <c r="O48" s="28"/>
      <c r="P48" s="28"/>
      <c r="Q48" s="28"/>
    </row>
    <row r="49" spans="2:17" ht="15.75" hidden="1">
      <c r="B49" s="40">
        <v>44</v>
      </c>
      <c r="C49" s="36" t="s">
        <v>175</v>
      </c>
      <c r="D49" s="37">
        <v>2</v>
      </c>
      <c r="E49" s="56" t="s">
        <v>75</v>
      </c>
      <c r="F49" s="38" t="s">
        <v>158</v>
      </c>
      <c r="G49" s="57" t="s">
        <v>66</v>
      </c>
      <c r="H49" s="39">
        <f>VLOOKUP(E49,MD!$C$6:$K$54,3,FALSE)</f>
        <v>19986</v>
      </c>
      <c r="I49" s="39" t="s">
        <v>158</v>
      </c>
      <c r="J49" s="39" t="str">
        <f>VLOOKUP(G49,MD!$C$6:$K$54,3,FALSE)</f>
        <v>葵青-HeiKuen</v>
      </c>
      <c r="K49" s="14"/>
      <c r="L49" s="14"/>
      <c r="M49" s="14"/>
      <c r="N49" s="14"/>
      <c r="O49" s="28"/>
      <c r="P49" s="28"/>
      <c r="Q49" s="28"/>
    </row>
    <row r="50" spans="2:17" ht="15.75" hidden="1">
      <c r="B50" s="35"/>
      <c r="C50" s="36" t="s">
        <v>175</v>
      </c>
      <c r="D50" s="37">
        <v>3</v>
      </c>
      <c r="E50" s="56" t="s">
        <v>49</v>
      </c>
      <c r="F50" s="38" t="s">
        <v>158</v>
      </c>
      <c r="G50" s="57" t="s">
        <v>66</v>
      </c>
      <c r="H50" s="39" t="str">
        <f>VLOOKUP(E50,MD!$C$6:$K$54,3,FALSE)</f>
        <v>ALPS-Meiji</v>
      </c>
      <c r="I50" s="39" t="s">
        <v>158</v>
      </c>
      <c r="J50" s="39" t="str">
        <f>VLOOKUP(G50,MD!$C$6:$K$54,3,FALSE)</f>
        <v>葵青-HeiKuen</v>
      </c>
      <c r="K50" s="14"/>
      <c r="L50" s="14"/>
      <c r="M50" s="14"/>
      <c r="N50" s="14"/>
      <c r="O50" s="28"/>
      <c r="P50" s="28"/>
      <c r="Q50" s="28"/>
    </row>
    <row r="51" spans="2:17" ht="15.75" hidden="1">
      <c r="B51" s="40">
        <v>46</v>
      </c>
      <c r="C51" s="36" t="s">
        <v>175</v>
      </c>
      <c r="D51" s="37">
        <v>4</v>
      </c>
      <c r="E51" s="56" t="s">
        <v>75</v>
      </c>
      <c r="F51" s="38" t="s">
        <v>158</v>
      </c>
      <c r="G51" s="57" t="s">
        <v>176</v>
      </c>
      <c r="H51" s="39">
        <f>VLOOKUP(E51,MD!$C$6:$K$54,3,FALSE)</f>
        <v>19986</v>
      </c>
      <c r="I51" s="39" t="s">
        <v>158</v>
      </c>
      <c r="J51" s="39" t="str">
        <f>VLOOKUP(G51,MD!$C$6:$K$54,3,FALSE)</f>
        <v>新絲蘿蔔皮</v>
      </c>
      <c r="K51" s="14"/>
      <c r="L51" s="14"/>
      <c r="M51" s="14"/>
      <c r="N51" s="14"/>
      <c r="O51" s="28"/>
      <c r="P51" s="28"/>
      <c r="Q51" s="28"/>
    </row>
    <row r="52" spans="2:17" ht="15.75" hidden="1">
      <c r="B52" s="35">
        <v>47</v>
      </c>
      <c r="C52" s="36" t="s">
        <v>175</v>
      </c>
      <c r="D52" s="37">
        <v>5</v>
      </c>
      <c r="E52" s="56" t="s">
        <v>66</v>
      </c>
      <c r="F52" s="38" t="s">
        <v>158</v>
      </c>
      <c r="G52" s="57" t="s">
        <v>176</v>
      </c>
      <c r="H52" s="39" t="str">
        <f>VLOOKUP(E52,MD!$C$6:$K$54,3,FALSE)</f>
        <v>葵青-HeiKuen</v>
      </c>
      <c r="I52" s="39" t="s">
        <v>158</v>
      </c>
      <c r="J52" s="39" t="str">
        <f>VLOOKUP(G52,MD!$C$6:$K$54,3,FALSE)</f>
        <v>新絲蘿蔔皮</v>
      </c>
      <c r="K52" s="14"/>
      <c r="L52" s="14"/>
      <c r="M52" s="14"/>
      <c r="N52" s="14"/>
      <c r="O52" s="28"/>
      <c r="P52" s="28"/>
      <c r="Q52" s="28"/>
    </row>
    <row r="53" spans="2:17" ht="15.75" hidden="1">
      <c r="B53" s="40"/>
      <c r="C53" s="62" t="s">
        <v>175</v>
      </c>
      <c r="D53" s="44">
        <v>6</v>
      </c>
      <c r="E53" s="58" t="s">
        <v>49</v>
      </c>
      <c r="F53" s="46" t="s">
        <v>158</v>
      </c>
      <c r="G53" s="59" t="s">
        <v>75</v>
      </c>
      <c r="H53" s="39" t="str">
        <f>VLOOKUP(E53,MD!$C$6:$K$54,3,FALSE)</f>
        <v>ALPS-Meiji</v>
      </c>
      <c r="I53" s="52" t="s">
        <v>158</v>
      </c>
      <c r="J53" s="39">
        <f>VLOOKUP(G53,MD!$C$6:$K$54,3,FALSE)</f>
        <v>19986</v>
      </c>
      <c r="K53" s="14"/>
      <c r="L53" s="14"/>
      <c r="M53" s="14"/>
      <c r="N53" s="14"/>
      <c r="O53" s="28"/>
      <c r="P53" s="28"/>
      <c r="Q53" s="28"/>
    </row>
    <row r="54" spans="2:10" ht="15.75" hidden="1">
      <c r="B54" s="63"/>
      <c r="C54" s="63"/>
      <c r="D54" s="63"/>
      <c r="E54" s="63"/>
      <c r="F54" s="63"/>
      <c r="G54" s="63"/>
      <c r="H54" s="54" t="str">
        <f>VLOOKUP(E54,'[1]MD'!$B$6:$H$95,3,FALSE)</f>
        <v>仁二</v>
      </c>
      <c r="I54" s="28"/>
      <c r="J54" s="28"/>
    </row>
    <row r="55" spans="8:10" ht="15.75">
      <c r="H55" s="28"/>
      <c r="I55" s="28"/>
      <c r="J55" s="28"/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7"/>
  <sheetViews>
    <sheetView zoomScale="70" zoomScaleNormal="70" zoomScalePageLayoutView="0" workbookViewId="0" topLeftCell="A1">
      <selection activeCell="A2" sqref="A2"/>
    </sheetView>
  </sheetViews>
  <sheetFormatPr defaultColWidth="9.00390625" defaultRowHeight="18" customHeight="1"/>
  <cols>
    <col min="1" max="1" width="8.625" style="90" customWidth="1"/>
    <col min="2" max="3" width="20.625" style="90" customWidth="1"/>
    <col min="4" max="4" width="20.625" style="130" customWidth="1"/>
    <col min="5" max="10" width="20.625" style="90" customWidth="1"/>
    <col min="11" max="15" width="12.875" style="90" customWidth="1"/>
    <col min="16" max="16" width="13.875" style="90" customWidth="1"/>
    <col min="17" max="16384" width="9.00390625" style="90" customWidth="1"/>
  </cols>
  <sheetData>
    <row r="1" spans="2:3" ht="18" customHeight="1">
      <c r="B1" s="91" t="s">
        <v>451</v>
      </c>
      <c r="C1" s="145"/>
    </row>
    <row r="2" spans="2:3" ht="18" customHeight="1">
      <c r="B2" s="91"/>
      <c r="C2" s="145"/>
    </row>
    <row r="3" spans="2:3" ht="18" customHeight="1">
      <c r="B3" s="80" t="s">
        <v>619</v>
      </c>
      <c r="C3" s="145"/>
    </row>
    <row r="4" spans="2:3" ht="18" customHeight="1">
      <c r="B4" s="91" t="s">
        <v>475</v>
      </c>
      <c r="C4" s="145"/>
    </row>
    <row r="5" spans="2:9" ht="18" customHeight="1">
      <c r="B5" s="235" t="s">
        <v>476</v>
      </c>
      <c r="C5" s="236"/>
      <c r="D5" s="237"/>
      <c r="E5" s="66"/>
      <c r="F5" s="66"/>
      <c r="G5" s="66"/>
      <c r="H5" s="66"/>
      <c r="I5" s="66"/>
    </row>
    <row r="6" spans="2:9" ht="18" customHeight="1">
      <c r="B6" s="235" t="s">
        <v>477</v>
      </c>
      <c r="C6" s="236"/>
      <c r="D6" s="237"/>
      <c r="E6" s="66"/>
      <c r="F6" s="66"/>
      <c r="G6" s="66"/>
      <c r="H6" s="66"/>
      <c r="I6" s="66"/>
    </row>
    <row r="7" spans="2:18" ht="18" customHeight="1">
      <c r="B7" s="238"/>
      <c r="K7" s="130"/>
      <c r="P7" s="130"/>
      <c r="Q7" s="130"/>
      <c r="R7" s="130"/>
    </row>
    <row r="8" spans="2:18" ht="18" customHeight="1">
      <c r="B8" s="207" t="s">
        <v>125</v>
      </c>
      <c r="C8" s="207" t="s">
        <v>126</v>
      </c>
      <c r="D8" s="207" t="s">
        <v>159</v>
      </c>
      <c r="E8" s="207" t="s">
        <v>164</v>
      </c>
      <c r="F8" s="207" t="s">
        <v>169</v>
      </c>
      <c r="G8" s="207" t="s">
        <v>171</v>
      </c>
      <c r="H8" s="207" t="s">
        <v>173</v>
      </c>
      <c r="I8" s="207" t="s">
        <v>175</v>
      </c>
      <c r="K8" s="129"/>
      <c r="P8" s="129"/>
      <c r="Q8" s="129"/>
      <c r="R8" s="129"/>
    </row>
    <row r="9" spans="2:18" ht="18" customHeight="1">
      <c r="B9" s="274" t="s">
        <v>135</v>
      </c>
      <c r="C9" s="274" t="s">
        <v>136</v>
      </c>
      <c r="D9" s="274" t="s">
        <v>137</v>
      </c>
      <c r="E9" s="274" t="s">
        <v>177</v>
      </c>
      <c r="F9" s="274" t="s">
        <v>178</v>
      </c>
      <c r="G9" s="274" t="s">
        <v>179</v>
      </c>
      <c r="H9" s="274" t="s">
        <v>180</v>
      </c>
      <c r="I9" s="274" t="s">
        <v>181</v>
      </c>
      <c r="K9" s="129"/>
      <c r="P9" s="129"/>
      <c r="Q9" s="129"/>
      <c r="R9" s="129"/>
    </row>
    <row r="10" spans="2:18" ht="18" customHeight="1">
      <c r="B10" s="274" t="s">
        <v>182</v>
      </c>
      <c r="C10" s="274" t="s">
        <v>183</v>
      </c>
      <c r="D10" s="274" t="s">
        <v>184</v>
      </c>
      <c r="E10" s="274" t="s">
        <v>185</v>
      </c>
      <c r="F10" s="274" t="s">
        <v>186</v>
      </c>
      <c r="G10" s="274" t="s">
        <v>187</v>
      </c>
      <c r="H10" s="274" t="s">
        <v>188</v>
      </c>
      <c r="I10" s="274" t="s">
        <v>189</v>
      </c>
      <c r="K10" s="129"/>
      <c r="P10" s="129"/>
      <c r="Q10" s="129"/>
      <c r="R10" s="129"/>
    </row>
    <row r="11" spans="2:9" ht="18" customHeight="1" thickBot="1">
      <c r="B11" s="275" t="s">
        <v>190</v>
      </c>
      <c r="C11" s="275" t="s">
        <v>191</v>
      </c>
      <c r="D11" s="275" t="s">
        <v>192</v>
      </c>
      <c r="E11" s="275" t="s">
        <v>193</v>
      </c>
      <c r="F11" s="275" t="s">
        <v>194</v>
      </c>
      <c r="G11" s="275" t="s">
        <v>195</v>
      </c>
      <c r="H11" s="275" t="s">
        <v>196</v>
      </c>
      <c r="I11" s="275" t="s">
        <v>197</v>
      </c>
    </row>
    <row r="12" spans="2:9" ht="18" customHeight="1">
      <c r="B12" s="406" t="s">
        <v>124</v>
      </c>
      <c r="C12" s="407" t="s">
        <v>121</v>
      </c>
      <c r="D12" s="407" t="s">
        <v>118</v>
      </c>
      <c r="E12" s="408" t="s">
        <v>71</v>
      </c>
      <c r="F12" s="409" t="s">
        <v>70</v>
      </c>
      <c r="G12" s="410" t="s">
        <v>111</v>
      </c>
      <c r="H12" s="411" t="s">
        <v>109</v>
      </c>
      <c r="I12" s="412" t="s">
        <v>69</v>
      </c>
    </row>
    <row r="13" spans="2:9" ht="18" customHeight="1" thickBot="1">
      <c r="B13" s="413" t="s">
        <v>72</v>
      </c>
      <c r="C13" s="414" t="s">
        <v>122</v>
      </c>
      <c r="D13" s="415" t="s">
        <v>119</v>
      </c>
      <c r="E13" s="416" t="s">
        <v>116</v>
      </c>
      <c r="F13" s="459" t="s">
        <v>366</v>
      </c>
      <c r="G13" s="459" t="s">
        <v>366</v>
      </c>
      <c r="H13" s="459" t="s">
        <v>366</v>
      </c>
      <c r="I13" s="460" t="s">
        <v>366</v>
      </c>
    </row>
    <row r="14" spans="2:10" ht="18" customHeight="1">
      <c r="B14" s="235"/>
      <c r="C14" s="417"/>
      <c r="D14" s="417"/>
      <c r="E14" s="417"/>
      <c r="F14" s="417"/>
      <c r="G14" s="417"/>
      <c r="H14" s="144"/>
      <c r="I14" s="144"/>
      <c r="J14" s="144"/>
    </row>
    <row r="15" spans="2:4" ht="18" customHeight="1">
      <c r="B15" s="235"/>
      <c r="D15" s="90"/>
    </row>
    <row r="16" spans="2:7" ht="18" customHeight="1">
      <c r="B16" s="235" t="s">
        <v>478</v>
      </c>
      <c r="C16" s="66"/>
      <c r="D16" s="237"/>
      <c r="E16" s="66"/>
      <c r="F16" s="66"/>
      <c r="G16" s="66"/>
    </row>
    <row r="17" spans="2:7" ht="18" customHeight="1">
      <c r="B17" s="235" t="s">
        <v>479</v>
      </c>
      <c r="C17" s="66"/>
      <c r="D17" s="237"/>
      <c r="E17" s="66"/>
      <c r="F17" s="66"/>
      <c r="G17" s="66"/>
    </row>
    <row r="18" spans="2:7" ht="18" customHeight="1">
      <c r="B18" s="235" t="s">
        <v>480</v>
      </c>
      <c r="C18" s="66"/>
      <c r="D18" s="237"/>
      <c r="E18" s="66"/>
      <c r="F18" s="66"/>
      <c r="G18" s="66"/>
    </row>
    <row r="20" spans="2:4" ht="18" customHeight="1">
      <c r="B20" s="91" t="s">
        <v>622</v>
      </c>
      <c r="D20" s="129"/>
    </row>
    <row r="21" spans="3:15" ht="18" customHeight="1">
      <c r="C21" s="144"/>
      <c r="D21" s="144"/>
      <c r="E21" s="128"/>
      <c r="F21" s="128"/>
      <c r="G21" s="128"/>
      <c r="H21" s="128"/>
      <c r="I21" s="128"/>
      <c r="J21" s="128"/>
      <c r="L21" s="129"/>
      <c r="M21" s="129"/>
      <c r="N21" s="129"/>
      <c r="O21" s="129"/>
    </row>
    <row r="22" spans="2:15" ht="19.5" customHeight="1">
      <c r="B22" s="277" t="str">
        <f>'男乙賽程'!R7</f>
        <v>ALPS-高矮肥瘦喺齊度</v>
      </c>
      <c r="C22" s="278" t="s">
        <v>41</v>
      </c>
      <c r="D22" s="279"/>
      <c r="E22" s="128"/>
      <c r="F22" s="128"/>
      <c r="G22" s="128"/>
      <c r="H22" s="128"/>
      <c r="I22" s="128"/>
      <c r="J22" s="128"/>
      <c r="L22" s="129"/>
      <c r="M22" s="129"/>
      <c r="N22" s="129"/>
      <c r="O22" s="129"/>
    </row>
    <row r="23" spans="2:10" ht="19.5" customHeight="1">
      <c r="B23" s="280"/>
      <c r="C23" s="281" t="s">
        <v>198</v>
      </c>
      <c r="D23" s="240"/>
      <c r="E23" s="128"/>
      <c r="F23" s="128"/>
      <c r="G23" s="128"/>
      <c r="H23" s="128"/>
      <c r="I23" s="128"/>
      <c r="J23" s="128"/>
    </row>
    <row r="24" spans="2:10" ht="19.5" customHeight="1">
      <c r="B24" s="282"/>
      <c r="C24" s="294" t="s">
        <v>1078</v>
      </c>
      <c r="D24" s="277" t="str">
        <f>B22</f>
        <v>ALPS-高矮肥瘦喺齊度</v>
      </c>
      <c r="E24" s="284"/>
      <c r="F24" s="285"/>
      <c r="G24" s="285"/>
      <c r="H24" s="285"/>
      <c r="I24" s="285"/>
      <c r="J24" s="128"/>
    </row>
    <row r="25" spans="2:10" ht="19.5" customHeight="1">
      <c r="B25" s="287" t="str">
        <f>B74</f>
        <v>泥門惡魔蝙蝠隊</v>
      </c>
      <c r="C25" s="3" t="s">
        <v>1047</v>
      </c>
      <c r="D25" s="288"/>
      <c r="E25" s="289"/>
      <c r="F25" s="11"/>
      <c r="G25" s="285"/>
      <c r="H25" s="285"/>
      <c r="I25" s="285"/>
      <c r="J25" s="128"/>
    </row>
    <row r="26" spans="2:10" ht="19.5" customHeight="1">
      <c r="B26" s="290"/>
      <c r="C26" s="291"/>
      <c r="D26" s="281" t="s">
        <v>199</v>
      </c>
      <c r="E26" s="292"/>
      <c r="F26" s="11"/>
      <c r="G26" s="285"/>
      <c r="H26" s="285"/>
      <c r="I26" s="285"/>
      <c r="J26" s="128"/>
    </row>
    <row r="27" spans="2:10" ht="19.5" customHeight="1">
      <c r="B27" s="293"/>
      <c r="C27" s="240"/>
      <c r="D27" s="294" t="s">
        <v>1073</v>
      </c>
      <c r="E27" s="143"/>
      <c r="F27" s="277" t="str">
        <f>D29</f>
        <v>ALPS-Meiji</v>
      </c>
      <c r="G27" s="285"/>
      <c r="H27" s="285"/>
      <c r="I27" s="285"/>
      <c r="J27" s="128"/>
    </row>
    <row r="28" spans="2:10" ht="19.5" customHeight="1">
      <c r="B28" s="287" t="str">
        <f>B77</f>
        <v>JC</v>
      </c>
      <c r="C28" s="295" t="s">
        <v>446</v>
      </c>
      <c r="D28" s="296"/>
      <c r="E28" s="297"/>
      <c r="F28" s="298"/>
      <c r="G28" s="173"/>
      <c r="H28" s="285"/>
      <c r="I28" s="285"/>
      <c r="J28" s="128"/>
    </row>
    <row r="29" spans="2:10" ht="19.5" customHeight="1">
      <c r="B29" s="293"/>
      <c r="C29" s="281" t="s">
        <v>200</v>
      </c>
      <c r="D29" s="287" t="str">
        <f>B31</f>
        <v>ALPS-Meiji</v>
      </c>
      <c r="E29" s="299"/>
      <c r="F29" s="298"/>
      <c r="G29" s="173"/>
      <c r="H29" s="285"/>
      <c r="I29" s="285"/>
      <c r="J29" s="128"/>
    </row>
    <row r="30" spans="2:10" ht="19.5" customHeight="1">
      <c r="B30" s="293"/>
      <c r="C30" s="294" t="s">
        <v>1077</v>
      </c>
      <c r="D30" s="284"/>
      <c r="E30" s="297"/>
      <c r="F30" s="298"/>
      <c r="G30" s="173"/>
      <c r="H30" s="285"/>
      <c r="I30" s="285"/>
      <c r="J30" s="128"/>
    </row>
    <row r="31" spans="2:10" ht="19.5" customHeight="1">
      <c r="B31" s="277" t="str">
        <f>'男乙賽程'!R49</f>
        <v>ALPS-Meiji</v>
      </c>
      <c r="C31" s="301" t="s">
        <v>49</v>
      </c>
      <c r="D31" s="284"/>
      <c r="E31" s="302"/>
      <c r="F31" s="281" t="s">
        <v>201</v>
      </c>
      <c r="G31" s="302"/>
      <c r="H31" s="285"/>
      <c r="I31" s="285"/>
      <c r="J31" s="128"/>
    </row>
    <row r="32" spans="2:10" ht="19.5" customHeight="1">
      <c r="B32" s="303"/>
      <c r="C32" s="291"/>
      <c r="D32" s="284"/>
      <c r="E32" s="302"/>
      <c r="F32" s="304" t="s">
        <v>1087</v>
      </c>
      <c r="G32" s="302"/>
      <c r="H32" s="285"/>
      <c r="I32" s="285"/>
      <c r="J32" s="128"/>
    </row>
    <row r="33" spans="2:10" ht="19.5" customHeight="1">
      <c r="B33" s="293"/>
      <c r="C33" s="305"/>
      <c r="D33" s="284"/>
      <c r="E33" s="302"/>
      <c r="F33" s="294"/>
      <c r="G33" s="418"/>
      <c r="H33" s="277" t="str">
        <f>F38</f>
        <v>Infinity - Ivan &amp; Pak</v>
      </c>
      <c r="I33" s="285"/>
      <c r="J33" s="128"/>
    </row>
    <row r="34" spans="2:10" ht="19.5" customHeight="1">
      <c r="B34" s="287" t="str">
        <f>'男乙賽程'!R31</f>
        <v>EFX24-李估下</v>
      </c>
      <c r="C34" s="308" t="s">
        <v>45</v>
      </c>
      <c r="D34" s="297"/>
      <c r="E34" s="297"/>
      <c r="F34" s="309"/>
      <c r="G34" s="128"/>
      <c r="H34" s="419"/>
      <c r="I34" s="128"/>
      <c r="J34" s="128"/>
    </row>
    <row r="35" spans="2:10" ht="19.5" customHeight="1">
      <c r="B35" s="293"/>
      <c r="C35" s="281" t="s">
        <v>202</v>
      </c>
      <c r="D35" s="311"/>
      <c r="E35" s="312"/>
      <c r="F35" s="298"/>
      <c r="G35" s="128"/>
      <c r="H35" s="310"/>
      <c r="I35" s="128"/>
      <c r="J35" s="128"/>
    </row>
    <row r="36" spans="2:10" ht="19.5" customHeight="1">
      <c r="B36" s="293"/>
      <c r="C36" s="294" t="s">
        <v>1080</v>
      </c>
      <c r="D36" s="287" t="str">
        <f>B34</f>
        <v>EFX24-李估下</v>
      </c>
      <c r="E36" s="297"/>
      <c r="F36" s="298"/>
      <c r="G36" s="128"/>
      <c r="H36" s="314"/>
      <c r="I36" s="128"/>
      <c r="J36" s="128"/>
    </row>
    <row r="37" spans="2:10" ht="19.5" customHeight="1">
      <c r="B37" s="287" t="str">
        <f>B78</f>
        <v>Alps - DM</v>
      </c>
      <c r="C37" s="135" t="s">
        <v>345</v>
      </c>
      <c r="D37" s="315"/>
      <c r="E37" s="284"/>
      <c r="F37" s="298"/>
      <c r="H37" s="314"/>
      <c r="I37" s="285"/>
      <c r="J37" s="128"/>
    </row>
    <row r="38" spans="2:10" ht="19.5" customHeight="1">
      <c r="B38" s="128"/>
      <c r="C38" s="291"/>
      <c r="D38" s="281" t="s">
        <v>203</v>
      </c>
      <c r="E38" s="318"/>
      <c r="F38" s="277" t="str">
        <f>D41</f>
        <v>Infinity - Ivan &amp; Pak</v>
      </c>
      <c r="G38" s="173"/>
      <c r="H38" s="317"/>
      <c r="I38" s="285"/>
      <c r="J38" s="128"/>
    </row>
    <row r="39" spans="2:10" ht="19.5" customHeight="1">
      <c r="B39" s="293"/>
      <c r="C39" s="240"/>
      <c r="D39" s="294" t="s">
        <v>1074</v>
      </c>
      <c r="E39" s="297"/>
      <c r="F39" s="319"/>
      <c r="G39" s="312"/>
      <c r="H39" s="317"/>
      <c r="I39" s="285"/>
      <c r="J39" s="128"/>
    </row>
    <row r="40" spans="2:10" ht="19.5" customHeight="1">
      <c r="B40" s="287" t="str">
        <f>B76</f>
        <v>聰上泓霄</v>
      </c>
      <c r="C40" s="320" t="s">
        <v>347</v>
      </c>
      <c r="D40" s="321"/>
      <c r="E40" s="297"/>
      <c r="F40" s="322"/>
      <c r="G40" s="285"/>
      <c r="H40" s="317"/>
      <c r="I40" s="285"/>
      <c r="J40" s="128"/>
    </row>
    <row r="41" spans="2:10" ht="19.5" customHeight="1">
      <c r="B41" s="293"/>
      <c r="C41" s="281" t="s">
        <v>204</v>
      </c>
      <c r="D41" s="277" t="str">
        <f>B43</f>
        <v>Infinity - Ivan &amp; Pak</v>
      </c>
      <c r="E41" s="297"/>
      <c r="F41" s="322"/>
      <c r="G41" s="312"/>
      <c r="H41" s="317"/>
      <c r="I41" s="285"/>
      <c r="J41" s="128"/>
    </row>
    <row r="42" spans="2:10" ht="19.5" customHeight="1">
      <c r="B42" s="293"/>
      <c r="C42" s="294" t="s">
        <v>1079</v>
      </c>
      <c r="D42" s="323"/>
      <c r="E42" s="284"/>
      <c r="F42" s="322"/>
      <c r="G42" s="285"/>
      <c r="H42" s="317"/>
      <c r="I42" s="285"/>
      <c r="J42" s="128"/>
    </row>
    <row r="43" spans="2:10" ht="19.5" customHeight="1">
      <c r="B43" s="277" t="str">
        <f>'男乙賽程'!R25</f>
        <v>Infinity - Ivan &amp; Pak</v>
      </c>
      <c r="C43" s="301" t="s">
        <v>44</v>
      </c>
      <c r="D43" s="302"/>
      <c r="E43" s="312"/>
      <c r="F43" s="324"/>
      <c r="H43" s="281" t="s">
        <v>205</v>
      </c>
      <c r="I43" s="325"/>
      <c r="J43" s="277" t="str">
        <f>H54</f>
        <v>DARIUS</v>
      </c>
    </row>
    <row r="44" spans="2:10" ht="19.5" customHeight="1">
      <c r="B44" s="293"/>
      <c r="C44" s="240"/>
      <c r="D44" s="297"/>
      <c r="E44" s="299"/>
      <c r="F44" s="324"/>
      <c r="H44" s="326" t="s">
        <v>140</v>
      </c>
      <c r="I44" s="327"/>
      <c r="J44" s="128"/>
    </row>
    <row r="45" spans="2:10" ht="19.5" customHeight="1">
      <c r="B45" s="293"/>
      <c r="C45" s="240"/>
      <c r="D45" s="297"/>
      <c r="E45" s="299"/>
      <c r="F45" s="328"/>
      <c r="G45" s="283"/>
      <c r="H45" s="642" t="s">
        <v>1092</v>
      </c>
      <c r="I45" s="283"/>
      <c r="J45" s="144"/>
    </row>
    <row r="46" spans="2:10" ht="19.5" customHeight="1">
      <c r="B46" s="277" t="str">
        <f>'男乙賽程'!R19</f>
        <v>DARIUS</v>
      </c>
      <c r="C46" s="278" t="s">
        <v>43</v>
      </c>
      <c r="D46" s="279"/>
      <c r="E46" s="128"/>
      <c r="F46" s="280"/>
      <c r="G46" s="128"/>
      <c r="H46" s="317"/>
      <c r="I46" s="128"/>
      <c r="J46" s="144"/>
    </row>
    <row r="47" spans="2:10" ht="19.5" customHeight="1">
      <c r="B47" s="293"/>
      <c r="C47" s="281" t="s">
        <v>206</v>
      </c>
      <c r="D47" s="329"/>
      <c r="E47" s="128"/>
      <c r="F47" s="280"/>
      <c r="G47" s="285"/>
      <c r="H47" s="317"/>
      <c r="I47" s="285"/>
      <c r="J47" s="128"/>
    </row>
    <row r="48" spans="2:10" ht="19.5" customHeight="1">
      <c r="B48" s="293"/>
      <c r="C48" s="294" t="s">
        <v>1076</v>
      </c>
      <c r="D48" s="277" t="str">
        <f>B46</f>
        <v>DARIUS</v>
      </c>
      <c r="E48" s="284"/>
      <c r="F48" s="330"/>
      <c r="G48" s="312"/>
      <c r="H48" s="317"/>
      <c r="I48" s="285"/>
      <c r="J48" s="128"/>
    </row>
    <row r="49" spans="2:10" ht="19.5" customHeight="1">
      <c r="B49" s="287" t="str">
        <f>B75</f>
        <v>SCAA-ballcontrol </v>
      </c>
      <c r="C49" s="135" t="s">
        <v>348</v>
      </c>
      <c r="D49" s="331"/>
      <c r="G49" s="312"/>
      <c r="H49" s="317"/>
      <c r="I49" s="285"/>
      <c r="J49" s="128"/>
    </row>
    <row r="50" spans="2:10" ht="19.5" customHeight="1">
      <c r="B50" s="293"/>
      <c r="C50" s="291"/>
      <c r="D50" s="281" t="s">
        <v>207</v>
      </c>
      <c r="E50" s="332"/>
      <c r="G50" s="312"/>
      <c r="H50" s="317"/>
      <c r="I50" s="285"/>
      <c r="J50" s="128"/>
    </row>
    <row r="51" spans="2:10" ht="19.5" customHeight="1">
      <c r="B51" s="293"/>
      <c r="C51" s="333"/>
      <c r="D51" s="294" t="s">
        <v>1072</v>
      </c>
      <c r="E51" s="312"/>
      <c r="F51" s="277" t="str">
        <f>D48</f>
        <v>DARIUS</v>
      </c>
      <c r="G51" s="312"/>
      <c r="H51" s="317"/>
      <c r="I51" s="285"/>
      <c r="J51" s="128"/>
    </row>
    <row r="52" spans="2:10" ht="19.5" customHeight="1">
      <c r="B52" s="293"/>
      <c r="C52" s="333"/>
      <c r="D52" s="294"/>
      <c r="E52" s="312"/>
      <c r="F52" s="298"/>
      <c r="G52" s="312"/>
      <c r="H52" s="317"/>
      <c r="I52" s="285"/>
      <c r="J52" s="128"/>
    </row>
    <row r="53" spans="2:10" ht="19.5" customHeight="1">
      <c r="B53" s="287" t="str">
        <f>B73</f>
        <v>TTS</v>
      </c>
      <c r="C53" s="335" t="s">
        <v>349</v>
      </c>
      <c r="D53" s="296"/>
      <c r="E53" s="297"/>
      <c r="F53" s="298"/>
      <c r="G53" s="312"/>
      <c r="H53" s="317"/>
      <c r="I53" s="285"/>
      <c r="J53" s="128"/>
    </row>
    <row r="54" spans="2:10" ht="19.5" customHeight="1">
      <c r="B54" s="293"/>
      <c r="C54" s="281" t="s">
        <v>208</v>
      </c>
      <c r="D54" s="287" t="str">
        <f>B56</f>
        <v>ALPS-父子檔</v>
      </c>
      <c r="E54" s="299"/>
      <c r="F54" s="298"/>
      <c r="G54" s="318"/>
      <c r="H54" s="277" t="str">
        <f>F51</f>
        <v>DARIUS</v>
      </c>
      <c r="I54" s="285"/>
      <c r="J54" s="128"/>
    </row>
    <row r="55" spans="2:10" ht="19.5" customHeight="1">
      <c r="B55" s="293"/>
      <c r="C55" s="294" t="s">
        <v>1081</v>
      </c>
      <c r="D55" s="284"/>
      <c r="E55" s="297"/>
      <c r="F55" s="298"/>
      <c r="G55" s="128"/>
      <c r="I55" s="285"/>
      <c r="J55" s="128"/>
    </row>
    <row r="56" spans="2:10" ht="19.5" customHeight="1">
      <c r="B56" s="277" t="str">
        <f>'男乙賽程'!R37</f>
        <v>ALPS-父子檔</v>
      </c>
      <c r="C56" s="301" t="s">
        <v>47</v>
      </c>
      <c r="D56" s="284"/>
      <c r="E56" s="302"/>
      <c r="F56" s="281" t="s">
        <v>209</v>
      </c>
      <c r="G56" s="284"/>
      <c r="H56" s="285"/>
      <c r="I56" s="285"/>
      <c r="J56" s="128"/>
    </row>
    <row r="57" spans="2:10" ht="19.5" customHeight="1">
      <c r="B57" s="293"/>
      <c r="C57" s="240"/>
      <c r="D57" s="297"/>
      <c r="E57" s="297"/>
      <c r="F57" s="294" t="s">
        <v>1094</v>
      </c>
      <c r="G57" s="128"/>
      <c r="H57" s="128"/>
      <c r="I57" s="285"/>
      <c r="J57" s="128"/>
    </row>
    <row r="58" spans="2:10" ht="19.5" customHeight="1">
      <c r="B58" s="336"/>
      <c r="C58" s="305"/>
      <c r="D58" s="297"/>
      <c r="E58" s="297"/>
      <c r="F58" s="298"/>
      <c r="G58" s="128"/>
      <c r="H58" s="128"/>
      <c r="I58" s="285"/>
      <c r="J58" s="128"/>
    </row>
    <row r="59" spans="2:10" ht="19.5" customHeight="1">
      <c r="B59" s="287" t="str">
        <f>'男乙賽程'!R43</f>
        <v>Aspiring Godzilla</v>
      </c>
      <c r="C59" s="3" t="s">
        <v>48</v>
      </c>
      <c r="D59" s="337"/>
      <c r="E59" s="312"/>
      <c r="F59" s="298"/>
      <c r="G59" s="128"/>
      <c r="H59" s="128"/>
      <c r="I59" s="285"/>
      <c r="J59" s="128"/>
    </row>
    <row r="60" spans="2:10" ht="19.5" customHeight="1">
      <c r="B60" s="293"/>
      <c r="C60" s="281" t="s">
        <v>210</v>
      </c>
      <c r="D60" s="338"/>
      <c r="E60" s="339"/>
      <c r="F60" s="298"/>
      <c r="G60" s="128"/>
      <c r="H60" s="156"/>
      <c r="I60" s="340"/>
      <c r="J60" s="128"/>
    </row>
    <row r="61" spans="2:10" ht="19.5" customHeight="1">
      <c r="B61" s="336"/>
      <c r="C61" s="294" t="s">
        <v>1082</v>
      </c>
      <c r="D61" s="277">
        <f>B62</f>
        <v>19986</v>
      </c>
      <c r="E61" s="284"/>
      <c r="F61" s="298"/>
      <c r="G61" s="128"/>
      <c r="H61" s="277" t="str">
        <f>F27</f>
        <v>ALPS-Meiji</v>
      </c>
      <c r="I61" s="171"/>
      <c r="J61" s="128"/>
    </row>
    <row r="62" spans="2:10" ht="19.5" customHeight="1">
      <c r="B62" s="277">
        <f>B79</f>
        <v>19986</v>
      </c>
      <c r="C62" s="301" t="s">
        <v>344</v>
      </c>
      <c r="D62" s="281"/>
      <c r="F62" s="342"/>
      <c r="G62" s="285"/>
      <c r="H62" s="128"/>
      <c r="I62" s="171"/>
      <c r="J62" s="128"/>
    </row>
    <row r="63" spans="2:10" ht="19.5" customHeight="1">
      <c r="B63" s="293"/>
      <c r="C63" s="240"/>
      <c r="D63" s="281" t="s">
        <v>211</v>
      </c>
      <c r="E63" s="318"/>
      <c r="F63" s="277">
        <f>D61</f>
        <v>19986</v>
      </c>
      <c r="G63" s="172"/>
      <c r="H63" s="172"/>
      <c r="I63" s="317"/>
      <c r="J63" s="128"/>
    </row>
    <row r="64" spans="2:10" ht="19.5" customHeight="1">
      <c r="B64" s="293"/>
      <c r="C64" s="240"/>
      <c r="D64" s="642" t="s">
        <v>1086</v>
      </c>
      <c r="E64" s="297"/>
      <c r="F64" s="319"/>
      <c r="G64" s="172"/>
      <c r="H64" s="172"/>
      <c r="I64" s="317"/>
      <c r="J64" s="128"/>
    </row>
    <row r="65" spans="2:10" ht="19.5" customHeight="1">
      <c r="B65" s="303"/>
      <c r="C65" s="305"/>
      <c r="D65" s="309"/>
      <c r="E65" s="297"/>
      <c r="F65" s="285"/>
      <c r="G65" s="172"/>
      <c r="H65" s="172"/>
      <c r="I65" s="281" t="s">
        <v>212</v>
      </c>
      <c r="J65" s="277">
        <f>H69</f>
        <v>19986</v>
      </c>
    </row>
    <row r="66" spans="2:10" ht="19.5" customHeight="1">
      <c r="B66" s="287" t="str">
        <f>B72</f>
        <v>兩人攔網</v>
      </c>
      <c r="C66" s="343" t="s">
        <v>350</v>
      </c>
      <c r="D66" s="90"/>
      <c r="E66" s="289"/>
      <c r="F66" s="285"/>
      <c r="G66" s="172"/>
      <c r="H66" s="172"/>
      <c r="I66" s="344" t="s">
        <v>143</v>
      </c>
      <c r="J66" s="345"/>
    </row>
    <row r="67" spans="2:10" ht="19.5" customHeight="1">
      <c r="B67" s="293"/>
      <c r="C67" s="281" t="s">
        <v>213</v>
      </c>
      <c r="D67" s="287" t="str">
        <f>B66</f>
        <v>兩人攔網</v>
      </c>
      <c r="E67" s="284"/>
      <c r="F67" s="285"/>
      <c r="G67" s="172"/>
      <c r="H67" s="172"/>
      <c r="I67" s="283" t="s">
        <v>1090</v>
      </c>
      <c r="J67" s="143"/>
    </row>
    <row r="68" spans="2:10" ht="19.5" customHeight="1">
      <c r="B68" s="303"/>
      <c r="C68" s="294" t="s">
        <v>1075</v>
      </c>
      <c r="D68" s="279"/>
      <c r="E68" s="312"/>
      <c r="F68" s="312"/>
      <c r="G68" s="172"/>
      <c r="H68" s="172"/>
      <c r="I68" s="317"/>
      <c r="J68" s="128"/>
    </row>
    <row r="69" spans="2:10" ht="19.5" customHeight="1">
      <c r="B69" s="287" t="str">
        <f>'男乙賽程'!R13</f>
        <v>四眼妹Eugene</v>
      </c>
      <c r="C69" s="301" t="s">
        <v>42</v>
      </c>
      <c r="D69" s="279"/>
      <c r="E69" s="128"/>
      <c r="F69" s="280"/>
      <c r="G69" s="172"/>
      <c r="H69" s="277">
        <f>F63</f>
        <v>19986</v>
      </c>
      <c r="I69" s="346"/>
      <c r="J69" s="128"/>
    </row>
    <row r="70" spans="2:10" ht="19.5" customHeight="1">
      <c r="B70" s="239"/>
      <c r="C70" s="240"/>
      <c r="D70" s="144"/>
      <c r="E70" s="128"/>
      <c r="F70" s="128"/>
      <c r="G70" s="172"/>
      <c r="H70" s="285"/>
      <c r="I70" s="128"/>
      <c r="J70" s="128"/>
    </row>
    <row r="71" spans="2:10" ht="19.5" customHeight="1">
      <c r="B71" s="128"/>
      <c r="C71" s="128"/>
      <c r="D71" s="144"/>
      <c r="E71" s="128"/>
      <c r="F71" s="128"/>
      <c r="G71" s="128"/>
      <c r="H71" s="128"/>
      <c r="I71" s="128"/>
      <c r="J71" s="128"/>
    </row>
    <row r="72" spans="2:9" ht="19.5" customHeight="1">
      <c r="B72" s="241" t="str">
        <f>'男乙賽程'!R8</f>
        <v>兩人攔網</v>
      </c>
      <c r="C72" s="242" t="s">
        <v>56</v>
      </c>
      <c r="D72" s="129"/>
      <c r="G72" s="347" t="s">
        <v>22</v>
      </c>
      <c r="H72" s="266" t="s">
        <v>29</v>
      </c>
      <c r="I72" s="243" t="str">
        <f>J43</f>
        <v>DARIUS</v>
      </c>
    </row>
    <row r="73" spans="2:9" ht="19.5" customHeight="1">
      <c r="B73" s="241" t="str">
        <f>'男乙賽程'!R14</f>
        <v>TTS</v>
      </c>
      <c r="C73" s="242" t="s">
        <v>55</v>
      </c>
      <c r="D73" s="129"/>
      <c r="G73" s="347" t="s">
        <v>25</v>
      </c>
      <c r="H73" s="266" t="s">
        <v>32</v>
      </c>
      <c r="I73" s="243" t="str">
        <f>H33</f>
        <v>Infinity - Ivan &amp; Pak</v>
      </c>
    </row>
    <row r="74" spans="2:9" ht="19.5" customHeight="1">
      <c r="B74" s="241" t="str">
        <f>'男乙賽程'!R20</f>
        <v>泥門惡魔蝙蝠隊</v>
      </c>
      <c r="C74" s="242" t="s">
        <v>54</v>
      </c>
      <c r="D74" s="129"/>
      <c r="G74" s="347" t="s">
        <v>28</v>
      </c>
      <c r="H74" s="266" t="s">
        <v>35</v>
      </c>
      <c r="I74" s="243">
        <f>J65</f>
        <v>19986</v>
      </c>
    </row>
    <row r="75" spans="2:9" ht="19.5" customHeight="1">
      <c r="B75" s="241" t="str">
        <f>'男乙賽程'!R26</f>
        <v>SCAA-ballcontrol </v>
      </c>
      <c r="C75" s="242" t="s">
        <v>53</v>
      </c>
      <c r="D75" s="129"/>
      <c r="G75" s="347" t="s">
        <v>31</v>
      </c>
      <c r="H75" s="266" t="s">
        <v>39</v>
      </c>
      <c r="I75" s="243" t="str">
        <f>H61</f>
        <v>ALPS-Meiji</v>
      </c>
    </row>
    <row r="76" spans="2:9" ht="19.5" customHeight="1">
      <c r="B76" s="241" t="str">
        <f>'男乙賽程'!R32</f>
        <v>聰上泓霄</v>
      </c>
      <c r="C76" s="242" t="s">
        <v>52</v>
      </c>
      <c r="D76" s="129"/>
      <c r="G76" s="347" t="s">
        <v>34</v>
      </c>
      <c r="H76" s="266" t="s">
        <v>46</v>
      </c>
      <c r="I76" s="151" t="str">
        <f>D24</f>
        <v>ALPS-高矮肥瘦喺齊度</v>
      </c>
    </row>
    <row r="77" spans="2:9" ht="19.5" customHeight="1">
      <c r="B77" s="241" t="str">
        <f>'男乙賽程'!R38</f>
        <v>JC</v>
      </c>
      <c r="C77" s="242" t="s">
        <v>73</v>
      </c>
      <c r="D77" s="129"/>
      <c r="I77" s="151" t="str">
        <f>D36</f>
        <v>EFX24-李估下</v>
      </c>
    </row>
    <row r="78" spans="2:9" ht="19.5" customHeight="1">
      <c r="B78" s="241" t="str">
        <f>'男乙賽程'!R44</f>
        <v>Alps - DM</v>
      </c>
      <c r="C78" s="242" t="s">
        <v>74</v>
      </c>
      <c r="D78" s="129"/>
      <c r="I78" s="151" t="str">
        <f>D54</f>
        <v>ALPS-父子檔</v>
      </c>
    </row>
    <row r="79" spans="2:9" ht="19.5" customHeight="1">
      <c r="B79" s="241">
        <f>'男乙賽程'!R50</f>
        <v>19986</v>
      </c>
      <c r="C79" s="242" t="s">
        <v>75</v>
      </c>
      <c r="D79" s="129"/>
      <c r="I79" s="151" t="str">
        <f>D67</f>
        <v>兩人攔網</v>
      </c>
    </row>
    <row r="80" spans="7:9" ht="18" customHeight="1">
      <c r="G80" s="347" t="s">
        <v>50</v>
      </c>
      <c r="H80" s="266" t="s">
        <v>51</v>
      </c>
      <c r="I80" s="151" t="str">
        <f>B25</f>
        <v>泥門惡魔蝙蝠隊</v>
      </c>
    </row>
    <row r="81" ht="18" customHeight="1">
      <c r="I81" s="151" t="str">
        <f>B28</f>
        <v>JC</v>
      </c>
    </row>
    <row r="82" ht="18" customHeight="1">
      <c r="I82" s="151" t="str">
        <f>B37</f>
        <v>Alps - DM</v>
      </c>
    </row>
    <row r="83" ht="18" customHeight="1">
      <c r="I83" s="151" t="str">
        <f>B40</f>
        <v>聰上泓霄</v>
      </c>
    </row>
    <row r="84" ht="18" customHeight="1">
      <c r="I84" s="151" t="str">
        <f>B49</f>
        <v>SCAA-ballcontrol </v>
      </c>
    </row>
    <row r="85" ht="18" customHeight="1">
      <c r="I85" s="151" t="str">
        <f>B53</f>
        <v>TTS</v>
      </c>
    </row>
    <row r="86" ht="18" customHeight="1">
      <c r="I86" s="151" t="str">
        <f>B59</f>
        <v>Aspiring Godzilla</v>
      </c>
    </row>
    <row r="87" ht="18" customHeight="1">
      <c r="I87" s="151" t="str">
        <f>B69</f>
        <v>四眼妹Eugene</v>
      </c>
    </row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3"/>
  <sheetViews>
    <sheetView zoomScale="70" zoomScaleNormal="70" zoomScalePageLayoutView="0" workbookViewId="0" topLeftCell="A1">
      <selection activeCell="A1" sqref="A1"/>
    </sheetView>
  </sheetViews>
  <sheetFormatPr defaultColWidth="8.625" defaultRowHeight="16.5"/>
  <cols>
    <col min="1" max="1" width="9.875" style="94" customWidth="1"/>
    <col min="2" max="2" width="20.625" style="210" customWidth="1"/>
    <col min="3" max="4" width="20.625" style="208" customWidth="1"/>
    <col min="5" max="9" width="20.625" style="94" customWidth="1"/>
    <col min="10" max="10" width="9.875" style="94" customWidth="1"/>
    <col min="11" max="15" width="12.375" style="94" customWidth="1"/>
    <col min="16" max="16" width="13.25390625" style="94" customWidth="1"/>
    <col min="17" max="16384" width="8.625" style="94" customWidth="1"/>
  </cols>
  <sheetData>
    <row r="1" spans="2:5" ht="15.75">
      <c r="B1" s="248" t="s">
        <v>489</v>
      </c>
      <c r="C1" s="151"/>
      <c r="D1" s="151"/>
      <c r="E1" s="90"/>
    </row>
    <row r="2" spans="2:5" ht="15.75">
      <c r="B2" s="249" t="s">
        <v>450</v>
      </c>
      <c r="C2" s="151"/>
      <c r="D2" s="151"/>
      <c r="E2" s="90"/>
    </row>
    <row r="3" spans="2:9" ht="15.75">
      <c r="B3" s="64"/>
      <c r="C3" s="65"/>
      <c r="D3" s="65"/>
      <c r="E3" s="66"/>
      <c r="F3" s="67"/>
      <c r="G3" s="67"/>
      <c r="H3" s="67"/>
      <c r="I3" s="67"/>
    </row>
    <row r="4" spans="2:18" ht="15.75">
      <c r="B4" s="207" t="s">
        <v>125</v>
      </c>
      <c r="C4" s="207" t="s">
        <v>126</v>
      </c>
      <c r="D4" s="207" t="s">
        <v>159</v>
      </c>
      <c r="E4" s="207" t="s">
        <v>164</v>
      </c>
      <c r="F4" s="207" t="s">
        <v>169</v>
      </c>
      <c r="G4" s="207" t="s">
        <v>171</v>
      </c>
      <c r="H4" s="207" t="s">
        <v>173</v>
      </c>
      <c r="I4" s="207" t="s">
        <v>175</v>
      </c>
      <c r="K4" s="208"/>
      <c r="P4" s="208"/>
      <c r="Q4" s="208"/>
      <c r="R4" s="208"/>
    </row>
    <row r="5" spans="2:9" ht="15.75">
      <c r="B5" s="274" t="s">
        <v>135</v>
      </c>
      <c r="C5" s="274" t="s">
        <v>136</v>
      </c>
      <c r="D5" s="274" t="s">
        <v>137</v>
      </c>
      <c r="E5" s="274" t="s">
        <v>177</v>
      </c>
      <c r="F5" s="274" t="s">
        <v>178</v>
      </c>
      <c r="G5" s="274" t="s">
        <v>179</v>
      </c>
      <c r="H5" s="274" t="s">
        <v>180</v>
      </c>
      <c r="I5" s="274" t="s">
        <v>181</v>
      </c>
    </row>
    <row r="6" spans="2:9" ht="15.75">
      <c r="B6" s="274" t="s">
        <v>182</v>
      </c>
      <c r="C6" s="274" t="s">
        <v>183</v>
      </c>
      <c r="D6" s="274" t="s">
        <v>184</v>
      </c>
      <c r="E6" s="274" t="s">
        <v>185</v>
      </c>
      <c r="F6" s="274" t="s">
        <v>186</v>
      </c>
      <c r="G6" s="274" t="s">
        <v>187</v>
      </c>
      <c r="H6" s="274" t="s">
        <v>188</v>
      </c>
      <c r="I6" s="274" t="s">
        <v>189</v>
      </c>
    </row>
    <row r="7" spans="2:9" ht="16.5" thickBot="1">
      <c r="B7" s="275" t="s">
        <v>190</v>
      </c>
      <c r="C7" s="275" t="s">
        <v>191</v>
      </c>
      <c r="D7" s="275" t="s">
        <v>192</v>
      </c>
      <c r="E7" s="275" t="s">
        <v>193</v>
      </c>
      <c r="F7" s="275" t="s">
        <v>194</v>
      </c>
      <c r="G7" s="275" t="s">
        <v>195</v>
      </c>
      <c r="H7" s="275" t="s">
        <v>196</v>
      </c>
      <c r="I7" s="275" t="s">
        <v>197</v>
      </c>
    </row>
    <row r="8" spans="2:9" ht="15.75">
      <c r="B8" s="406" t="s">
        <v>124</v>
      </c>
      <c r="C8" s="407" t="s">
        <v>121</v>
      </c>
      <c r="D8" s="407" t="s">
        <v>118</v>
      </c>
      <c r="E8" s="408" t="s">
        <v>71</v>
      </c>
      <c r="F8" s="409" t="s">
        <v>70</v>
      </c>
      <c r="G8" s="410" t="s">
        <v>111</v>
      </c>
      <c r="H8" s="411" t="s">
        <v>109</v>
      </c>
      <c r="I8" s="412" t="s">
        <v>69</v>
      </c>
    </row>
    <row r="9" spans="2:9" ht="16.5" thickBot="1">
      <c r="B9" s="413" t="s">
        <v>72</v>
      </c>
      <c r="C9" s="414" t="s">
        <v>122</v>
      </c>
      <c r="D9" s="415" t="s">
        <v>119</v>
      </c>
      <c r="E9" s="416" t="s">
        <v>116</v>
      </c>
      <c r="F9" s="459" t="s">
        <v>366</v>
      </c>
      <c r="G9" s="459" t="s">
        <v>366</v>
      </c>
      <c r="H9" s="459" t="s">
        <v>366</v>
      </c>
      <c r="I9" s="460" t="s">
        <v>366</v>
      </c>
    </row>
    <row r="10" spans="2:7" ht="15.75">
      <c r="B10" s="69"/>
      <c r="C10" s="68"/>
      <c r="D10" s="68"/>
      <c r="E10" s="67"/>
      <c r="F10" s="67"/>
      <c r="G10" s="67"/>
    </row>
    <row r="11" spans="2:4" ht="15.75">
      <c r="B11" s="209" t="s">
        <v>471</v>
      </c>
      <c r="D11" s="94"/>
    </row>
    <row r="12" ht="15.75">
      <c r="D12" s="94"/>
    </row>
    <row r="13" ht="15.75">
      <c r="D13" s="94"/>
    </row>
    <row r="14" spans="3:4" ht="18" customHeight="1">
      <c r="C14" s="210"/>
      <c r="D14" s="208" t="s">
        <v>265</v>
      </c>
    </row>
    <row r="15" spans="3:4" ht="18" customHeight="1">
      <c r="C15" s="210"/>
      <c r="D15" s="211" t="str">
        <f>MD!E39</f>
        <v>新絲蘿蔔皮</v>
      </c>
    </row>
    <row r="16" spans="3:4" ht="18" customHeight="1">
      <c r="C16" s="212"/>
      <c r="D16" s="213"/>
    </row>
    <row r="17" spans="3:4" ht="18" customHeight="1">
      <c r="C17" s="210"/>
      <c r="D17" s="214"/>
    </row>
    <row r="18" spans="2:7" ht="18" customHeight="1">
      <c r="B18" s="215"/>
      <c r="C18" s="216"/>
      <c r="D18" s="70"/>
      <c r="E18" s="217"/>
      <c r="F18" s="85" t="str">
        <f>D15</f>
        <v>新絲蘿蔔皮</v>
      </c>
      <c r="G18" s="218" t="s">
        <v>262</v>
      </c>
    </row>
    <row r="19" spans="2:4" ht="18" customHeight="1">
      <c r="B19" s="215"/>
      <c r="C19" s="216"/>
      <c r="D19" s="219"/>
    </row>
    <row r="20" spans="2:4" ht="18" customHeight="1">
      <c r="B20" s="220"/>
      <c r="C20" s="221"/>
      <c r="D20" s="214"/>
    </row>
    <row r="21" spans="2:4" ht="18" customHeight="1">
      <c r="B21" s="222"/>
      <c r="C21" s="223"/>
      <c r="D21" s="224"/>
    </row>
    <row r="22" spans="2:4" ht="18" customHeight="1">
      <c r="B22" s="222"/>
      <c r="C22" s="84"/>
      <c r="D22" s="225"/>
    </row>
    <row r="23" spans="2:4" ht="18" customHeight="1">
      <c r="B23" s="222"/>
      <c r="C23" s="223"/>
      <c r="D23" s="86" t="str">
        <f>I9</f>
        <v>BYE</v>
      </c>
    </row>
    <row r="24" spans="2:4" ht="18" customHeight="1">
      <c r="B24" s="220"/>
      <c r="C24" s="223"/>
      <c r="D24" s="226"/>
    </row>
    <row r="25" spans="2:4" ht="18" customHeight="1">
      <c r="B25" s="227"/>
      <c r="C25" s="221"/>
      <c r="D25" s="215"/>
    </row>
    <row r="26" spans="2:7" ht="18" customHeight="1">
      <c r="B26" s="94"/>
      <c r="C26" s="94"/>
      <c r="D26" s="94"/>
      <c r="E26" s="228"/>
      <c r="F26" s="228"/>
      <c r="G26" s="229"/>
    </row>
    <row r="27" spans="2:8" ht="18" customHeight="1">
      <c r="B27" s="94"/>
      <c r="C27" s="94"/>
      <c r="D27" s="94"/>
      <c r="H27" s="229"/>
    </row>
    <row r="28" spans="2:4" ht="18" customHeight="1">
      <c r="B28" s="212"/>
      <c r="C28" s="87"/>
      <c r="D28" s="94"/>
    </row>
    <row r="29" spans="2:4" ht="18" customHeight="1">
      <c r="B29" s="222"/>
      <c r="C29" s="223"/>
      <c r="D29" s="210"/>
    </row>
    <row r="30" spans="2:4" ht="18" customHeight="1">
      <c r="B30" s="222"/>
      <c r="C30" s="84"/>
      <c r="D30" s="210" t="s">
        <v>263</v>
      </c>
    </row>
    <row r="31" spans="2:4" ht="18" customHeight="1">
      <c r="B31" s="222"/>
      <c r="C31" s="223"/>
      <c r="D31" s="211" t="str">
        <f>MD!E46</f>
        <v>青蛙</v>
      </c>
    </row>
    <row r="32" spans="2:4" ht="18" customHeight="1">
      <c r="B32" s="212"/>
      <c r="C32" s="223"/>
      <c r="D32" s="213"/>
    </row>
    <row r="33" spans="2:4" ht="18" customHeight="1">
      <c r="B33" s="212"/>
      <c r="C33" s="223"/>
      <c r="D33" s="214"/>
    </row>
    <row r="34" spans="2:4" ht="18" customHeight="1">
      <c r="B34" s="227"/>
      <c r="C34" s="221"/>
      <c r="D34" s="214"/>
    </row>
    <row r="35" spans="2:7" ht="18" customHeight="1">
      <c r="B35" s="220"/>
      <c r="C35" s="221"/>
      <c r="D35" s="70" t="s">
        <v>715</v>
      </c>
      <c r="E35" s="217"/>
      <c r="F35" s="85" t="str">
        <f>D31</f>
        <v>青蛙</v>
      </c>
      <c r="G35" s="218" t="s">
        <v>472</v>
      </c>
    </row>
    <row r="36" spans="2:4" ht="18" customHeight="1">
      <c r="B36" s="230"/>
      <c r="C36" s="221"/>
      <c r="D36" s="219" t="s">
        <v>947</v>
      </c>
    </row>
    <row r="37" spans="2:4" ht="18" customHeight="1">
      <c r="B37" s="230"/>
      <c r="C37" s="221"/>
      <c r="D37" s="214"/>
    </row>
    <row r="38" spans="2:4" ht="18" customHeight="1">
      <c r="B38" s="222"/>
      <c r="C38" s="223"/>
      <c r="D38" s="224"/>
    </row>
    <row r="39" spans="2:4" ht="18" customHeight="1">
      <c r="B39" s="222"/>
      <c r="C39" s="84"/>
      <c r="D39" s="214" t="s">
        <v>264</v>
      </c>
    </row>
    <row r="40" spans="2:4" ht="18" customHeight="1">
      <c r="B40" s="222"/>
      <c r="C40" s="223"/>
      <c r="D40" s="85" t="str">
        <f>MD!E49</f>
        <v>elderly</v>
      </c>
    </row>
    <row r="41" spans="2:4" ht="18" customHeight="1">
      <c r="B41" s="220"/>
      <c r="C41" s="221"/>
      <c r="D41" s="215"/>
    </row>
    <row r="42" spans="2:4" ht="18" customHeight="1">
      <c r="B42" s="94"/>
      <c r="C42" s="94"/>
      <c r="D42" s="94"/>
    </row>
    <row r="43" spans="2:4" ht="18" customHeight="1">
      <c r="B43" s="94"/>
      <c r="C43" s="94"/>
      <c r="D43" s="94"/>
    </row>
    <row r="44" spans="2:4" ht="18" customHeight="1">
      <c r="B44" s="212"/>
      <c r="C44" s="223"/>
      <c r="D44" s="210"/>
    </row>
    <row r="45" spans="2:4" ht="18" customHeight="1">
      <c r="B45" s="222"/>
      <c r="C45" s="223"/>
      <c r="D45" s="210"/>
    </row>
    <row r="46" spans="2:4" ht="18" customHeight="1">
      <c r="B46" s="222"/>
      <c r="C46" s="84"/>
      <c r="D46" s="210" t="s">
        <v>269</v>
      </c>
    </row>
    <row r="47" spans="2:4" ht="18" customHeight="1">
      <c r="B47" s="222"/>
      <c r="C47" s="223"/>
      <c r="D47" s="85" t="str">
        <f>MD!E42</f>
        <v>PJ</v>
      </c>
    </row>
    <row r="48" spans="2:4" ht="18" customHeight="1">
      <c r="B48" s="222"/>
      <c r="C48" s="223"/>
      <c r="D48" s="213"/>
    </row>
    <row r="49" spans="2:4" ht="18" customHeight="1">
      <c r="B49" s="222"/>
      <c r="C49" s="223"/>
      <c r="D49" s="214"/>
    </row>
    <row r="50" spans="2:4" ht="18" customHeight="1">
      <c r="B50" s="220"/>
      <c r="C50" s="221"/>
      <c r="D50" s="214"/>
    </row>
    <row r="51" spans="2:7" ht="18" customHeight="1">
      <c r="B51" s="220"/>
      <c r="C51" s="221"/>
      <c r="D51" s="70" t="s">
        <v>712</v>
      </c>
      <c r="E51" s="217"/>
      <c r="F51" s="85" t="str">
        <f>D47</f>
        <v>PJ</v>
      </c>
      <c r="G51" s="218" t="s">
        <v>267</v>
      </c>
    </row>
    <row r="52" spans="2:4" ht="18" customHeight="1">
      <c r="B52" s="220"/>
      <c r="C52" s="221"/>
      <c r="D52" s="219" t="s">
        <v>948</v>
      </c>
    </row>
    <row r="53" spans="2:4" ht="18" customHeight="1">
      <c r="B53" s="220"/>
      <c r="C53" s="221"/>
      <c r="D53" s="214"/>
    </row>
    <row r="54" spans="2:4" ht="18" customHeight="1">
      <c r="B54" s="222"/>
      <c r="C54" s="223"/>
      <c r="D54" s="224"/>
    </row>
    <row r="55" spans="2:4" ht="18" customHeight="1">
      <c r="B55" s="222"/>
      <c r="C55" s="84"/>
      <c r="D55" s="231" t="s">
        <v>270</v>
      </c>
    </row>
    <row r="56" spans="2:4" ht="18" customHeight="1">
      <c r="B56" s="222"/>
      <c r="C56" s="223"/>
      <c r="D56" s="85" t="str">
        <f>MD!E47</f>
        <v>草帽</v>
      </c>
    </row>
    <row r="57" spans="2:4" ht="18" customHeight="1">
      <c r="B57" s="220"/>
      <c r="C57" s="223"/>
      <c r="D57" s="226"/>
    </row>
    <row r="58" spans="2:4" ht="18" customHeight="1">
      <c r="B58" s="227"/>
      <c r="C58" s="221"/>
      <c r="D58" s="215"/>
    </row>
    <row r="59" spans="2:4" ht="18" customHeight="1">
      <c r="B59" s="94"/>
      <c r="C59" s="94"/>
      <c r="D59" s="94"/>
    </row>
    <row r="60" spans="3:4" ht="18" customHeight="1">
      <c r="C60" s="232"/>
      <c r="D60" s="210"/>
    </row>
    <row r="61" spans="2:4" ht="18" customHeight="1">
      <c r="B61" s="212"/>
      <c r="C61" s="223"/>
      <c r="D61" s="210"/>
    </row>
    <row r="62" spans="2:4" ht="18" customHeight="1">
      <c r="B62" s="222"/>
      <c r="C62" s="223"/>
      <c r="D62" s="210"/>
    </row>
    <row r="63" spans="2:4" ht="18" customHeight="1">
      <c r="B63" s="222"/>
      <c r="C63" s="84"/>
      <c r="D63" s="210" t="s">
        <v>268</v>
      </c>
    </row>
    <row r="64" spans="2:4" ht="18" customHeight="1">
      <c r="B64" s="222"/>
      <c r="C64" s="223"/>
      <c r="D64" s="211" t="str">
        <f>MD!E41</f>
        <v>FORCE-『力』『戰』</v>
      </c>
    </row>
    <row r="65" spans="2:4" ht="18" customHeight="1">
      <c r="B65" s="212"/>
      <c r="C65" s="223"/>
      <c r="D65" s="214"/>
    </row>
    <row r="66" spans="2:4" ht="18" customHeight="1">
      <c r="B66" s="227"/>
      <c r="C66" s="221"/>
      <c r="D66" s="214"/>
    </row>
    <row r="67" spans="2:4" ht="18" customHeight="1">
      <c r="B67" s="227"/>
      <c r="C67" s="221"/>
      <c r="D67" s="214"/>
    </row>
    <row r="68" spans="2:7" ht="18" customHeight="1">
      <c r="B68" s="220"/>
      <c r="C68" s="221"/>
      <c r="D68" s="70"/>
      <c r="E68" s="217"/>
      <c r="F68" s="85" t="str">
        <f>D64</f>
        <v>FORCE-『力』『戰』</v>
      </c>
      <c r="G68" s="218" t="s">
        <v>473</v>
      </c>
    </row>
    <row r="69" spans="2:7" ht="18" customHeight="1">
      <c r="B69" s="220"/>
      <c r="C69" s="221"/>
      <c r="D69" s="219"/>
      <c r="G69" s="71"/>
    </row>
    <row r="70" spans="2:4" ht="18" customHeight="1">
      <c r="B70" s="220"/>
      <c r="C70" s="221"/>
      <c r="D70" s="214"/>
    </row>
    <row r="71" spans="2:4" ht="18" customHeight="1">
      <c r="B71" s="222"/>
      <c r="C71" s="223"/>
      <c r="D71" s="224"/>
    </row>
    <row r="72" spans="2:4" ht="18" customHeight="1">
      <c r="B72" s="222"/>
      <c r="C72" s="84"/>
      <c r="D72" s="225"/>
    </row>
    <row r="73" spans="2:4" ht="18" customHeight="1">
      <c r="B73" s="222"/>
      <c r="C73" s="223"/>
      <c r="D73" s="86" t="str">
        <f>F9</f>
        <v>BYE</v>
      </c>
    </row>
    <row r="74" spans="2:4" ht="18" customHeight="1">
      <c r="B74" s="222"/>
      <c r="C74" s="223"/>
      <c r="D74" s="226"/>
    </row>
    <row r="75" spans="2:4" ht="18" customHeight="1">
      <c r="B75" s="220"/>
      <c r="C75" s="221"/>
      <c r="D75" s="215"/>
    </row>
    <row r="76" spans="2:4" ht="18" customHeight="1">
      <c r="B76" s="94"/>
      <c r="C76" s="94"/>
      <c r="D76" s="94"/>
    </row>
    <row r="77" spans="2:4" ht="18" customHeight="1">
      <c r="B77" s="94"/>
      <c r="C77" s="94"/>
      <c r="D77" s="94"/>
    </row>
    <row r="78" spans="3:4" ht="18" customHeight="1">
      <c r="C78" s="210"/>
      <c r="D78" s="208" t="s">
        <v>273</v>
      </c>
    </row>
    <row r="79" spans="3:4" ht="18" customHeight="1">
      <c r="C79" s="210"/>
      <c r="D79" s="211" t="str">
        <f>MD!E40</f>
        <v>04小仁青</v>
      </c>
    </row>
    <row r="80" spans="3:4" ht="18" customHeight="1">
      <c r="C80" s="212"/>
      <c r="D80" s="213"/>
    </row>
    <row r="81" spans="3:4" ht="18" customHeight="1">
      <c r="C81" s="212"/>
      <c r="D81" s="214"/>
    </row>
    <row r="82" spans="3:4" ht="18" customHeight="1">
      <c r="C82" s="210"/>
      <c r="D82" s="214"/>
    </row>
    <row r="83" spans="2:7" ht="18" customHeight="1">
      <c r="B83" s="215"/>
      <c r="C83" s="216"/>
      <c r="D83" s="70"/>
      <c r="E83" s="217"/>
      <c r="F83" s="85" t="str">
        <f>D79</f>
        <v>04小仁青</v>
      </c>
      <c r="G83" s="218" t="s">
        <v>474</v>
      </c>
    </row>
    <row r="84" spans="2:4" ht="18" customHeight="1">
      <c r="B84" s="220"/>
      <c r="C84" s="221"/>
      <c r="D84" s="214"/>
    </row>
    <row r="85" spans="2:4" ht="18" customHeight="1">
      <c r="B85" s="222"/>
      <c r="C85" s="223"/>
      <c r="D85" s="224"/>
    </row>
    <row r="86" spans="2:4" ht="18" customHeight="1">
      <c r="B86" s="222"/>
      <c r="C86" s="223"/>
      <c r="D86" s="224"/>
    </row>
    <row r="87" spans="2:4" ht="18" customHeight="1">
      <c r="B87" s="222"/>
      <c r="C87" s="84"/>
      <c r="D87" s="225"/>
    </row>
    <row r="88" spans="2:4" ht="18" customHeight="1">
      <c r="B88" s="222"/>
      <c r="C88" s="223"/>
      <c r="D88" s="86" t="str">
        <f>G9</f>
        <v>BYE</v>
      </c>
    </row>
    <row r="89" spans="2:4" ht="18" customHeight="1">
      <c r="B89" s="220"/>
      <c r="C89" s="223"/>
      <c r="D89" s="226"/>
    </row>
    <row r="90" spans="2:4" ht="18" customHeight="1">
      <c r="B90" s="227"/>
      <c r="C90" s="221"/>
      <c r="D90" s="215"/>
    </row>
    <row r="91" spans="2:4" ht="18" customHeight="1">
      <c r="B91" s="94"/>
      <c r="C91" s="94"/>
      <c r="D91" s="94"/>
    </row>
    <row r="92" spans="2:4" ht="18" customHeight="1">
      <c r="B92" s="94"/>
      <c r="C92" s="94"/>
      <c r="D92" s="94"/>
    </row>
    <row r="93" spans="2:4" ht="18" customHeight="1">
      <c r="B93" s="212"/>
      <c r="C93" s="223"/>
      <c r="D93" s="210"/>
    </row>
    <row r="94" spans="2:4" ht="18" customHeight="1">
      <c r="B94" s="222"/>
      <c r="C94" s="223"/>
      <c r="D94" s="210"/>
    </row>
    <row r="95" spans="2:4" ht="18" customHeight="1">
      <c r="B95" s="222"/>
      <c r="C95" s="84"/>
      <c r="D95" s="210" t="s">
        <v>271</v>
      </c>
    </row>
    <row r="96" spans="2:4" ht="18" customHeight="1">
      <c r="B96" s="222"/>
      <c r="C96" s="223"/>
      <c r="D96" s="211" t="str">
        <f>MD!E43</f>
        <v>BVA-Lau Ma</v>
      </c>
    </row>
    <row r="97" spans="2:4" ht="18" customHeight="1">
      <c r="B97" s="212"/>
      <c r="C97" s="223"/>
      <c r="D97" s="213"/>
    </row>
    <row r="98" spans="2:4" ht="18" customHeight="1">
      <c r="B98" s="227"/>
      <c r="C98" s="221"/>
      <c r="D98" s="214"/>
    </row>
    <row r="99" spans="2:4" ht="18" customHeight="1">
      <c r="B99" s="227"/>
      <c r="C99" s="221"/>
      <c r="D99" s="214"/>
    </row>
    <row r="100" spans="2:7" ht="18" customHeight="1">
      <c r="B100" s="220"/>
      <c r="C100" s="221"/>
      <c r="D100" s="70" t="s">
        <v>713</v>
      </c>
      <c r="E100" s="217"/>
      <c r="F100" s="85" t="str">
        <f>D96</f>
        <v>BVA-Lau Ma</v>
      </c>
      <c r="G100" s="218" t="s">
        <v>274</v>
      </c>
    </row>
    <row r="101" spans="2:4" ht="18" customHeight="1">
      <c r="B101" s="212"/>
      <c r="C101" s="221"/>
      <c r="D101" s="219" t="s">
        <v>949</v>
      </c>
    </row>
    <row r="102" spans="2:4" ht="18" customHeight="1">
      <c r="B102" s="212"/>
      <c r="C102" s="221"/>
      <c r="D102" s="214"/>
    </row>
    <row r="103" spans="2:4" ht="18" customHeight="1">
      <c r="B103" s="222"/>
      <c r="C103" s="223"/>
      <c r="D103" s="224"/>
    </row>
    <row r="104" spans="2:4" ht="18" customHeight="1">
      <c r="B104" s="222"/>
      <c r="C104" s="84"/>
      <c r="D104" s="225" t="s">
        <v>272</v>
      </c>
    </row>
    <row r="105" spans="2:4" ht="18" customHeight="1">
      <c r="B105" s="222"/>
      <c r="C105" s="223"/>
      <c r="D105" s="85" t="str">
        <f>MD!E48</f>
        <v>羅賓</v>
      </c>
    </row>
    <row r="106" spans="2:4" ht="18" customHeight="1">
      <c r="B106" s="222"/>
      <c r="C106" s="223"/>
      <c r="D106" s="226"/>
    </row>
    <row r="107" spans="2:4" ht="18" customHeight="1">
      <c r="B107" s="220"/>
      <c r="C107" s="221"/>
      <c r="D107" s="215"/>
    </row>
    <row r="108" spans="2:4" ht="18" customHeight="1">
      <c r="B108" s="94"/>
      <c r="C108" s="94"/>
      <c r="D108" s="94"/>
    </row>
    <row r="109" spans="2:4" ht="18" customHeight="1">
      <c r="B109" s="94"/>
      <c r="C109" s="94"/>
      <c r="D109" s="94"/>
    </row>
    <row r="110" spans="2:4" ht="18" customHeight="1">
      <c r="B110" s="212"/>
      <c r="C110" s="223"/>
      <c r="D110" s="210"/>
    </row>
    <row r="111" spans="2:4" ht="18" customHeight="1">
      <c r="B111" s="222"/>
      <c r="C111" s="223"/>
      <c r="D111" s="210"/>
    </row>
    <row r="112" spans="2:4" ht="18" customHeight="1">
      <c r="B112" s="222"/>
      <c r="C112" s="84"/>
      <c r="D112" s="210" t="s">
        <v>279</v>
      </c>
    </row>
    <row r="113" spans="2:4" ht="18" customHeight="1">
      <c r="B113" s="222"/>
      <c r="C113" s="223"/>
      <c r="D113" s="85" t="str">
        <f>MD!E44</f>
        <v>OXY咖啡好好飲</v>
      </c>
    </row>
    <row r="114" spans="2:4" ht="18" customHeight="1">
      <c r="B114" s="222"/>
      <c r="C114" s="223"/>
      <c r="D114" s="233"/>
    </row>
    <row r="115" spans="2:4" ht="18" customHeight="1">
      <c r="B115" s="212"/>
      <c r="C115" s="223"/>
      <c r="D115" s="214"/>
    </row>
    <row r="116" spans="2:4" ht="18" customHeight="1">
      <c r="B116" s="227"/>
      <c r="C116" s="221"/>
      <c r="D116" s="214"/>
    </row>
    <row r="117" spans="2:7" ht="18" customHeight="1">
      <c r="B117" s="220"/>
      <c r="C117" s="221"/>
      <c r="D117" s="70" t="s">
        <v>714</v>
      </c>
      <c r="E117" s="217"/>
      <c r="F117" s="85" t="str">
        <f>D122</f>
        <v>TTS</v>
      </c>
      <c r="G117" s="218" t="s">
        <v>277</v>
      </c>
    </row>
    <row r="118" spans="2:7" ht="18" customHeight="1">
      <c r="B118" s="220"/>
      <c r="C118" s="221"/>
      <c r="D118" s="219" t="s">
        <v>950</v>
      </c>
      <c r="G118" s="71"/>
    </row>
    <row r="119" spans="2:4" ht="18" customHeight="1">
      <c r="B119" s="220"/>
      <c r="C119" s="221"/>
      <c r="D119" s="214"/>
    </row>
    <row r="120" spans="2:4" ht="18" customHeight="1">
      <c r="B120" s="222"/>
      <c r="C120" s="223"/>
      <c r="D120" s="224"/>
    </row>
    <row r="121" spans="2:4" ht="18" customHeight="1">
      <c r="B121" s="222"/>
      <c r="C121" s="84"/>
      <c r="D121" s="231" t="s">
        <v>280</v>
      </c>
    </row>
    <row r="122" spans="2:4" ht="18" customHeight="1">
      <c r="B122" s="222"/>
      <c r="C122" s="223"/>
      <c r="D122" s="85" t="str">
        <f>MD!E45</f>
        <v>TTS</v>
      </c>
    </row>
    <row r="123" spans="2:4" ht="18" customHeight="1">
      <c r="B123" s="220"/>
      <c r="C123" s="223"/>
      <c r="D123" s="226"/>
    </row>
    <row r="124" spans="2:4" ht="18" customHeight="1">
      <c r="B124" s="227"/>
      <c r="C124" s="221"/>
      <c r="D124" s="215"/>
    </row>
    <row r="125" spans="2:4" ht="18" customHeight="1">
      <c r="B125" s="94"/>
      <c r="C125" s="94"/>
      <c r="D125" s="94"/>
    </row>
    <row r="126" spans="2:4" ht="18" customHeight="1">
      <c r="B126" s="94"/>
      <c r="C126" s="94"/>
      <c r="D126" s="94"/>
    </row>
    <row r="127" spans="3:4" ht="18" customHeight="1">
      <c r="C127" s="210"/>
      <c r="D127" s="208" t="s">
        <v>278</v>
      </c>
    </row>
    <row r="128" spans="3:4" ht="18" customHeight="1">
      <c r="C128" s="210"/>
      <c r="D128" s="211" t="str">
        <f>MD!E38</f>
        <v>如意</v>
      </c>
    </row>
    <row r="129" spans="3:4" ht="18" customHeight="1">
      <c r="C129" s="212"/>
      <c r="D129" s="213"/>
    </row>
    <row r="130" spans="3:4" ht="18" customHeight="1">
      <c r="C130" s="210"/>
      <c r="D130" s="214"/>
    </row>
    <row r="131" spans="2:7" ht="18" customHeight="1">
      <c r="B131" s="215"/>
      <c r="C131" s="216"/>
      <c r="D131" s="70"/>
      <c r="E131" s="217"/>
      <c r="F131" s="85" t="str">
        <f>D128</f>
        <v>如意</v>
      </c>
      <c r="G131" s="218" t="s">
        <v>281</v>
      </c>
    </row>
    <row r="132" spans="2:7" ht="18" customHeight="1">
      <c r="B132" s="215"/>
      <c r="C132" s="216"/>
      <c r="D132" s="219"/>
      <c r="G132" s="71"/>
    </row>
    <row r="133" spans="2:4" ht="18" customHeight="1">
      <c r="B133" s="220"/>
      <c r="C133" s="221"/>
      <c r="D133" s="214"/>
    </row>
    <row r="134" spans="2:4" ht="18" customHeight="1">
      <c r="B134" s="222"/>
      <c r="C134" s="84"/>
      <c r="D134" s="225"/>
    </row>
    <row r="135" spans="2:4" ht="18" customHeight="1">
      <c r="B135" s="222"/>
      <c r="C135" s="223"/>
      <c r="D135" s="86" t="str">
        <f>H9</f>
        <v>BYE</v>
      </c>
    </row>
    <row r="136" spans="2:4" ht="18" customHeight="1">
      <c r="B136" s="220"/>
      <c r="C136" s="223"/>
      <c r="D136" s="226"/>
    </row>
    <row r="137" spans="2:4" ht="18" customHeight="1">
      <c r="B137" s="227"/>
      <c r="C137" s="221"/>
      <c r="D137" s="215"/>
    </row>
    <row r="138" ht="15.75">
      <c r="C138" s="210"/>
    </row>
    <row r="139" ht="15.75">
      <c r="C139" s="210"/>
    </row>
    <row r="140" spans="3:6" ht="15.75">
      <c r="C140" s="210"/>
      <c r="D140" s="234"/>
      <c r="E140" s="216"/>
      <c r="F140" s="215"/>
    </row>
    <row r="141" spans="3:4" ht="15.75">
      <c r="C141" s="210"/>
      <c r="D141" s="94"/>
    </row>
    <row r="142" ht="15.75">
      <c r="C142" s="210"/>
    </row>
    <row r="143" ht="15.75">
      <c r="C143" s="210"/>
    </row>
  </sheetData>
  <sheetProtection selectLockedCells="1" selectUnlockedCells="1"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zoomScale="70" zoomScaleNormal="70" zoomScalePageLayoutView="0" workbookViewId="0" topLeftCell="A1">
      <pane ySplit="5" topLeftCell="A6" activePane="bottomLeft" state="frozen"/>
      <selection pane="topLeft" activeCell="D1" sqref="D1"/>
      <selection pane="bottomLeft" activeCell="A2" sqref="A2"/>
    </sheetView>
  </sheetViews>
  <sheetFormatPr defaultColWidth="9.00390625" defaultRowHeight="16.5"/>
  <cols>
    <col min="1" max="1" width="8.875" style="6" customWidth="1"/>
    <col min="2" max="2" width="10.75390625" style="6" customWidth="1"/>
    <col min="3" max="4" width="10.75390625" style="8" customWidth="1"/>
    <col min="5" max="5" width="10.75390625" style="6" customWidth="1"/>
    <col min="6" max="6" width="4.75390625" style="6" customWidth="1"/>
    <col min="7" max="7" width="10.75390625" style="6" customWidth="1"/>
    <col min="8" max="8" width="30.75390625" style="6" customWidth="1"/>
    <col min="9" max="9" width="4.75390625" style="6" customWidth="1"/>
    <col min="10" max="10" width="30.75390625" style="6" customWidth="1"/>
    <col min="11" max="14" width="8.75390625" style="8" customWidth="1"/>
    <col min="15" max="15" width="24.75390625" style="7" bestFit="1" customWidth="1"/>
    <col min="16" max="16" width="3.75390625" style="6" customWidth="1"/>
    <col min="17" max="17" width="8.625" style="6" customWidth="1"/>
    <col min="18" max="18" width="30.75390625" style="6" customWidth="1"/>
    <col min="19" max="21" width="9.00390625" style="6" customWidth="1"/>
    <col min="22" max="22" width="9.00390625" style="9" customWidth="1"/>
    <col min="23" max="23" width="9.00390625" style="6" customWidth="1"/>
    <col min="24" max="24" width="15.375" style="6" customWidth="1"/>
    <col min="25" max="16384" width="9.00390625" style="6" customWidth="1"/>
  </cols>
  <sheetData>
    <row r="1" spans="2:8" ht="15.75">
      <c r="B1" s="269" t="s">
        <v>214</v>
      </c>
      <c r="C1" s="404"/>
      <c r="D1" s="404"/>
      <c r="E1" s="7"/>
      <c r="G1" s="8"/>
      <c r="H1" s="271"/>
    </row>
    <row r="2" spans="2:8" ht="16.5">
      <c r="B2" s="271" t="s">
        <v>598</v>
      </c>
      <c r="C2" s="404"/>
      <c r="D2" s="404"/>
      <c r="E2" s="7"/>
      <c r="G2" s="8"/>
      <c r="H2" s="271"/>
    </row>
    <row r="3" spans="2:14" ht="15.75">
      <c r="B3" s="11"/>
      <c r="D3" s="405"/>
      <c r="E3" s="12"/>
      <c r="F3" s="12"/>
      <c r="G3" s="13"/>
      <c r="H3" s="673" t="s">
        <v>470</v>
      </c>
      <c r="I3" s="674"/>
      <c r="J3" s="675"/>
      <c r="K3" s="8" t="s">
        <v>467</v>
      </c>
      <c r="L3" s="8" t="s">
        <v>468</v>
      </c>
      <c r="M3" s="8" t="s">
        <v>468</v>
      </c>
      <c r="N3" s="8" t="s">
        <v>467</v>
      </c>
    </row>
    <row r="4" spans="1:15" ht="15.75">
      <c r="A4" s="18"/>
      <c r="B4" s="14" t="s">
        <v>147</v>
      </c>
      <c r="C4" s="14" t="s">
        <v>148</v>
      </c>
      <c r="D4" s="15" t="s">
        <v>149</v>
      </c>
      <c r="E4" s="14"/>
      <c r="F4" s="14" t="s">
        <v>150</v>
      </c>
      <c r="G4" s="14"/>
      <c r="H4" s="487" t="s">
        <v>151</v>
      </c>
      <c r="I4" s="488"/>
      <c r="J4" s="489" t="s">
        <v>152</v>
      </c>
      <c r="K4" s="14"/>
      <c r="L4" s="14"/>
      <c r="M4" s="14"/>
      <c r="N4" s="14"/>
      <c r="O4" s="182"/>
    </row>
    <row r="5" spans="1:22" ht="16.5" customHeight="1">
      <c r="A5" s="18"/>
      <c r="B5" s="183" t="s">
        <v>469</v>
      </c>
      <c r="C5" s="184" t="s">
        <v>459</v>
      </c>
      <c r="D5" s="185" t="s">
        <v>147</v>
      </c>
      <c r="E5" s="184"/>
      <c r="F5" s="184" t="s">
        <v>470</v>
      </c>
      <c r="G5" s="184"/>
      <c r="H5" s="611" t="s">
        <v>15</v>
      </c>
      <c r="I5" s="612"/>
      <c r="J5" s="613" t="s">
        <v>15</v>
      </c>
      <c r="K5" s="50"/>
      <c r="L5" s="614"/>
      <c r="M5" s="614"/>
      <c r="N5" s="614"/>
      <c r="O5" s="615"/>
      <c r="P5" s="11"/>
      <c r="Q5" s="11"/>
      <c r="R5" s="11"/>
      <c r="S5" s="11"/>
      <c r="T5" s="11"/>
      <c r="U5" s="11"/>
      <c r="V5" s="616"/>
    </row>
    <row r="6" spans="1:27" ht="15.75">
      <c r="A6" s="83"/>
      <c r="B6" s="21">
        <v>1</v>
      </c>
      <c r="C6" s="252" t="s">
        <v>125</v>
      </c>
      <c r="D6" s="500">
        <v>1</v>
      </c>
      <c r="E6" s="481" t="s">
        <v>41</v>
      </c>
      <c r="F6" s="481" t="s">
        <v>158</v>
      </c>
      <c r="G6" s="482" t="s">
        <v>215</v>
      </c>
      <c r="H6" s="617" t="str">
        <f>VLOOKUP(E6,MD!$C$6:$K$66,3,FALSE)</f>
        <v>ALPS-高矮肥瘦喺齊度</v>
      </c>
      <c r="I6" s="618" t="s">
        <v>158</v>
      </c>
      <c r="J6" s="619" t="str">
        <f>VLOOKUP(G6,MD!$C$6:$K$66,3,FALSE)</f>
        <v>青蛙</v>
      </c>
      <c r="K6" s="620">
        <v>2</v>
      </c>
      <c r="L6" s="618">
        <v>42</v>
      </c>
      <c r="M6" s="618">
        <v>23</v>
      </c>
      <c r="N6" s="618">
        <v>0</v>
      </c>
      <c r="O6" s="615" t="s">
        <v>980</v>
      </c>
      <c r="P6" s="621" t="s">
        <v>125</v>
      </c>
      <c r="Q6" s="616" t="s">
        <v>155</v>
      </c>
      <c r="R6" s="622" t="s">
        <v>14</v>
      </c>
      <c r="S6" s="622" t="s">
        <v>156</v>
      </c>
      <c r="T6" s="622" t="s">
        <v>740</v>
      </c>
      <c r="U6" s="622" t="s">
        <v>157</v>
      </c>
      <c r="V6" s="622" t="s">
        <v>20</v>
      </c>
      <c r="W6" s="10"/>
      <c r="X6" s="10"/>
      <c r="Y6" s="10"/>
      <c r="Z6" s="10"/>
      <c r="AA6" s="10"/>
    </row>
    <row r="7" spans="1:27" ht="15.75">
      <c r="A7" s="83"/>
      <c r="B7" s="25">
        <v>2</v>
      </c>
      <c r="C7" s="503" t="s">
        <v>125</v>
      </c>
      <c r="D7" s="501">
        <v>2</v>
      </c>
      <c r="E7" s="496" t="s">
        <v>56</v>
      </c>
      <c r="F7" s="496" t="s">
        <v>158</v>
      </c>
      <c r="G7" s="497" t="s">
        <v>59</v>
      </c>
      <c r="H7" s="623" t="str">
        <f>VLOOKUP(E7,MD!$C$6:$K$66,3,FALSE)</f>
        <v>兩人攔網</v>
      </c>
      <c r="I7" s="618" t="s">
        <v>158</v>
      </c>
      <c r="J7" s="620" t="str">
        <f>VLOOKUP(G7,MD!$C$6:$K$66,3,FALSE)</f>
        <v>撈碧鵰</v>
      </c>
      <c r="K7" s="620">
        <v>2</v>
      </c>
      <c r="L7" s="618">
        <v>42</v>
      </c>
      <c r="M7" s="618">
        <v>24</v>
      </c>
      <c r="N7" s="618">
        <v>0</v>
      </c>
      <c r="O7" s="615" t="s">
        <v>981</v>
      </c>
      <c r="P7" s="621"/>
      <c r="Q7" s="624">
        <v>1</v>
      </c>
      <c r="R7" s="625" t="s">
        <v>842</v>
      </c>
      <c r="S7" s="625">
        <v>3</v>
      </c>
      <c r="T7" s="625">
        <v>0</v>
      </c>
      <c r="U7" s="625">
        <v>0</v>
      </c>
      <c r="V7" s="625">
        <f>S7*3++T7*1+U7*0</f>
        <v>9</v>
      </c>
      <c r="W7" s="10"/>
      <c r="X7" s="10"/>
      <c r="Y7" s="10"/>
      <c r="Z7" s="10"/>
      <c r="AA7" s="10"/>
    </row>
    <row r="8" spans="1:27" ht="15.75">
      <c r="A8" s="83"/>
      <c r="B8" s="25">
        <v>3</v>
      </c>
      <c r="C8" s="503" t="s">
        <v>125</v>
      </c>
      <c r="D8" s="501">
        <v>3</v>
      </c>
      <c r="E8" s="496" t="s">
        <v>41</v>
      </c>
      <c r="F8" s="496" t="s">
        <v>158</v>
      </c>
      <c r="G8" s="497" t="s">
        <v>59</v>
      </c>
      <c r="H8" s="623" t="str">
        <f>VLOOKUP(E8,MD!$C$6:$K$66,3,FALSE)</f>
        <v>ALPS-高矮肥瘦喺齊度</v>
      </c>
      <c r="I8" s="618" t="s">
        <v>158</v>
      </c>
      <c r="J8" s="620" t="str">
        <f>VLOOKUP(G8,MD!$C$6:$K$66,3,FALSE)</f>
        <v>撈碧鵰</v>
      </c>
      <c r="K8" s="620">
        <v>2</v>
      </c>
      <c r="L8" s="618">
        <v>42</v>
      </c>
      <c r="M8" s="618">
        <v>12</v>
      </c>
      <c r="N8" s="618">
        <v>0</v>
      </c>
      <c r="O8" s="615" t="s">
        <v>974</v>
      </c>
      <c r="P8" s="621"/>
      <c r="Q8" s="624">
        <v>2</v>
      </c>
      <c r="R8" s="625" t="s">
        <v>875</v>
      </c>
      <c r="S8" s="625">
        <v>2</v>
      </c>
      <c r="T8" s="625">
        <v>0</v>
      </c>
      <c r="U8" s="625">
        <v>1</v>
      </c>
      <c r="V8" s="625">
        <f>S8*3++T8*1+U8*0</f>
        <v>6</v>
      </c>
      <c r="W8" s="10"/>
      <c r="X8" s="10"/>
      <c r="Y8" s="10"/>
      <c r="Z8" s="10"/>
      <c r="AA8" s="10"/>
    </row>
    <row r="9" spans="1:27" ht="15.75">
      <c r="A9" s="83"/>
      <c r="B9" s="25">
        <v>4</v>
      </c>
      <c r="C9" s="503" t="s">
        <v>125</v>
      </c>
      <c r="D9" s="501">
        <v>4</v>
      </c>
      <c r="E9" s="496" t="s">
        <v>56</v>
      </c>
      <c r="F9" s="496" t="s">
        <v>158</v>
      </c>
      <c r="G9" s="497" t="s">
        <v>215</v>
      </c>
      <c r="H9" s="623" t="str">
        <f>VLOOKUP(E9,MD!$C$6:$K$66,3,FALSE)</f>
        <v>兩人攔網</v>
      </c>
      <c r="I9" s="618" t="s">
        <v>158</v>
      </c>
      <c r="J9" s="620" t="str">
        <f>VLOOKUP(G9,MD!$C$6:$K$66,3,FALSE)</f>
        <v>青蛙</v>
      </c>
      <c r="K9" s="620">
        <v>2</v>
      </c>
      <c r="L9" s="618">
        <v>42</v>
      </c>
      <c r="M9" s="618">
        <v>22</v>
      </c>
      <c r="N9" s="618">
        <v>0</v>
      </c>
      <c r="O9" s="615" t="s">
        <v>984</v>
      </c>
      <c r="P9" s="621"/>
      <c r="Q9" s="624">
        <v>3</v>
      </c>
      <c r="R9" s="625" t="s">
        <v>924</v>
      </c>
      <c r="S9" s="625">
        <v>0</v>
      </c>
      <c r="T9" s="625">
        <v>1</v>
      </c>
      <c r="U9" s="625">
        <v>2</v>
      </c>
      <c r="V9" s="625">
        <f>S9*3++T9*1+U9*0</f>
        <v>1</v>
      </c>
      <c r="W9" s="10"/>
      <c r="X9" s="10"/>
      <c r="Y9" s="10"/>
      <c r="Z9" s="10"/>
      <c r="AA9" s="10"/>
    </row>
    <row r="10" spans="1:27" ht="15.75">
      <c r="A10" s="83"/>
      <c r="B10" s="27">
        <v>5</v>
      </c>
      <c r="C10" s="503" t="s">
        <v>125</v>
      </c>
      <c r="D10" s="501">
        <v>5</v>
      </c>
      <c r="E10" s="496" t="s">
        <v>59</v>
      </c>
      <c r="F10" s="496" t="s">
        <v>158</v>
      </c>
      <c r="G10" s="497" t="s">
        <v>215</v>
      </c>
      <c r="H10" s="626" t="str">
        <f>VLOOKUP(E10,MD!$C$6:$K$66,3,FALSE)</f>
        <v>撈碧鵰</v>
      </c>
      <c r="I10" s="618" t="s">
        <v>158</v>
      </c>
      <c r="J10" s="627" t="str">
        <f>VLOOKUP(G10,MD!$C$6:$K$66,3,FALSE)</f>
        <v>青蛙</v>
      </c>
      <c r="K10" s="620">
        <v>1</v>
      </c>
      <c r="L10" s="618">
        <v>34</v>
      </c>
      <c r="M10" s="618">
        <v>36</v>
      </c>
      <c r="N10" s="618">
        <v>1</v>
      </c>
      <c r="O10" s="615" t="s">
        <v>996</v>
      </c>
      <c r="P10" s="621"/>
      <c r="Q10" s="624">
        <v>4</v>
      </c>
      <c r="R10" s="625" t="s">
        <v>878</v>
      </c>
      <c r="S10" s="625">
        <v>0</v>
      </c>
      <c r="T10" s="625">
        <v>1</v>
      </c>
      <c r="U10" s="625">
        <v>2</v>
      </c>
      <c r="V10" s="625">
        <f>S10*3++T10*1+U10*0</f>
        <v>1</v>
      </c>
      <c r="W10" s="10"/>
      <c r="X10" s="10"/>
      <c r="Y10" s="10"/>
      <c r="Z10" s="10"/>
      <c r="AA10" s="10"/>
    </row>
    <row r="11" spans="1:24" ht="15.75">
      <c r="A11" s="83"/>
      <c r="B11" s="27">
        <v>6</v>
      </c>
      <c r="C11" s="254" t="s">
        <v>125</v>
      </c>
      <c r="D11" s="502">
        <v>6</v>
      </c>
      <c r="E11" s="484" t="s">
        <v>41</v>
      </c>
      <c r="F11" s="484" t="s">
        <v>158</v>
      </c>
      <c r="G11" s="485" t="s">
        <v>56</v>
      </c>
      <c r="H11" s="626" t="str">
        <f>VLOOKUP(E11,MD!$C$6:$K$66,3,FALSE)</f>
        <v>ALPS-高矮肥瘦喺齊度</v>
      </c>
      <c r="I11" s="618" t="s">
        <v>158</v>
      </c>
      <c r="J11" s="627" t="str">
        <f>VLOOKUP(G11,MD!$C$6:$K$66,3,FALSE)</f>
        <v>兩人攔網</v>
      </c>
      <c r="K11" s="627">
        <v>2</v>
      </c>
      <c r="L11" s="628">
        <v>42</v>
      </c>
      <c r="M11" s="628">
        <v>0</v>
      </c>
      <c r="N11" s="618">
        <v>0</v>
      </c>
      <c r="O11" s="629" t="s">
        <v>999</v>
      </c>
      <c r="P11" s="319"/>
      <c r="Q11" s="319"/>
      <c r="R11" s="11"/>
      <c r="S11" s="11"/>
      <c r="T11" s="11"/>
      <c r="U11" s="11"/>
      <c r="V11" s="616"/>
      <c r="W11" s="28"/>
      <c r="X11" s="28"/>
    </row>
    <row r="12" spans="1:24" ht="15.75">
      <c r="A12" s="83"/>
      <c r="B12" s="21">
        <v>7</v>
      </c>
      <c r="C12" s="252" t="s">
        <v>126</v>
      </c>
      <c r="D12" s="500">
        <v>1</v>
      </c>
      <c r="E12" s="496" t="s">
        <v>42</v>
      </c>
      <c r="F12" s="496" t="s">
        <v>158</v>
      </c>
      <c r="G12" s="497" t="s">
        <v>216</v>
      </c>
      <c r="H12" s="617" t="str">
        <f>VLOOKUP(E12,MD!$C$6:$K$66,3,FALSE)</f>
        <v>Infinity - YF</v>
      </c>
      <c r="I12" s="618" t="s">
        <v>158</v>
      </c>
      <c r="J12" s="619" t="str">
        <f>VLOOKUP(G12,MD!$C$6:$K$66,3,FALSE)</f>
        <v>TTS</v>
      </c>
      <c r="K12" s="620">
        <v>0</v>
      </c>
      <c r="L12" s="618">
        <v>0</v>
      </c>
      <c r="M12" s="618">
        <v>42</v>
      </c>
      <c r="N12" s="618">
        <v>2</v>
      </c>
      <c r="O12" s="615" t="s">
        <v>975</v>
      </c>
      <c r="P12" s="616" t="s">
        <v>126</v>
      </c>
      <c r="Q12" s="616" t="s">
        <v>155</v>
      </c>
      <c r="R12" s="622" t="s">
        <v>14</v>
      </c>
      <c r="S12" s="622" t="s">
        <v>156</v>
      </c>
      <c r="T12" s="622" t="s">
        <v>740</v>
      </c>
      <c r="U12" s="622" t="s">
        <v>157</v>
      </c>
      <c r="V12" s="622" t="s">
        <v>20</v>
      </c>
      <c r="W12" s="28"/>
      <c r="X12" s="28"/>
    </row>
    <row r="13" spans="1:27" ht="15.75">
      <c r="A13" s="83"/>
      <c r="B13" s="25">
        <v>8</v>
      </c>
      <c r="C13" s="503" t="s">
        <v>126</v>
      </c>
      <c r="D13" s="501">
        <v>2</v>
      </c>
      <c r="E13" s="496" t="s">
        <v>55</v>
      </c>
      <c r="F13" s="496" t="s">
        <v>158</v>
      </c>
      <c r="G13" s="497" t="s">
        <v>60</v>
      </c>
      <c r="H13" s="623" t="str">
        <f>VLOOKUP(E13,MD!$C$6:$K$66,3,FALSE)</f>
        <v>四眼妹Eugene</v>
      </c>
      <c r="I13" s="618" t="s">
        <v>158</v>
      </c>
      <c r="J13" s="620" t="str">
        <f>VLOOKUP(G13,MD!$C$6:$K$66,3,FALSE)</f>
        <v>Ive 雙雷</v>
      </c>
      <c r="K13" s="620">
        <v>2</v>
      </c>
      <c r="L13" s="618">
        <v>42</v>
      </c>
      <c r="M13" s="618">
        <v>28</v>
      </c>
      <c r="N13" s="618">
        <v>0</v>
      </c>
      <c r="O13" s="615" t="s">
        <v>982</v>
      </c>
      <c r="P13" s="616"/>
      <c r="Q13" s="624">
        <v>1</v>
      </c>
      <c r="R13" s="625" t="s">
        <v>872</v>
      </c>
      <c r="S13" s="625">
        <v>2</v>
      </c>
      <c r="T13" s="625">
        <v>1</v>
      </c>
      <c r="U13" s="625">
        <v>0</v>
      </c>
      <c r="V13" s="625">
        <f>S13*3++T13*1+U13*0</f>
        <v>7</v>
      </c>
      <c r="W13" s="28"/>
      <c r="X13" s="28"/>
      <c r="Z13" s="10"/>
      <c r="AA13" s="10"/>
    </row>
    <row r="14" spans="1:27" ht="15.75">
      <c r="A14" s="83"/>
      <c r="B14" s="25">
        <v>9</v>
      </c>
      <c r="C14" s="503" t="s">
        <v>126</v>
      </c>
      <c r="D14" s="501">
        <v>3</v>
      </c>
      <c r="E14" s="496" t="s">
        <v>42</v>
      </c>
      <c r="F14" s="496" t="s">
        <v>158</v>
      </c>
      <c r="G14" s="497" t="s">
        <v>60</v>
      </c>
      <c r="H14" s="623" t="str">
        <f>VLOOKUP(E14,MD!$C$6:$K$66,3,FALSE)</f>
        <v>Infinity - YF</v>
      </c>
      <c r="I14" s="618" t="s">
        <v>158</v>
      </c>
      <c r="J14" s="620" t="str">
        <f>VLOOKUP(G14,MD!$C$6:$K$66,3,FALSE)</f>
        <v>Ive 雙雷</v>
      </c>
      <c r="K14" s="620">
        <v>0</v>
      </c>
      <c r="L14" s="618">
        <v>0</v>
      </c>
      <c r="M14" s="618">
        <v>42</v>
      </c>
      <c r="N14" s="618">
        <v>2</v>
      </c>
      <c r="O14" s="615" t="s">
        <v>998</v>
      </c>
      <c r="P14" s="616"/>
      <c r="Q14" s="624">
        <v>2</v>
      </c>
      <c r="R14" s="625" t="s">
        <v>291</v>
      </c>
      <c r="S14" s="625">
        <v>2</v>
      </c>
      <c r="T14" s="625">
        <v>1</v>
      </c>
      <c r="U14" s="625">
        <v>0</v>
      </c>
      <c r="V14" s="625">
        <f>S14*3++T14*1+U14*0</f>
        <v>7</v>
      </c>
      <c r="W14" s="28"/>
      <c r="X14" s="28"/>
      <c r="Z14" s="10"/>
      <c r="AA14" s="10"/>
    </row>
    <row r="15" spans="1:27" ht="15.75">
      <c r="A15" s="83"/>
      <c r="B15" s="25">
        <v>10</v>
      </c>
      <c r="C15" s="503" t="s">
        <v>126</v>
      </c>
      <c r="D15" s="501">
        <v>4</v>
      </c>
      <c r="E15" s="496" t="s">
        <v>55</v>
      </c>
      <c r="F15" s="496" t="s">
        <v>158</v>
      </c>
      <c r="G15" s="497" t="s">
        <v>216</v>
      </c>
      <c r="H15" s="623" t="str">
        <f>VLOOKUP(E15,MD!$C$6:$K$66,3,FALSE)</f>
        <v>四眼妹Eugene</v>
      </c>
      <c r="I15" s="618" t="s">
        <v>158</v>
      </c>
      <c r="J15" s="620" t="str">
        <f>VLOOKUP(G15,MD!$C$6:$K$66,3,FALSE)</f>
        <v>TTS</v>
      </c>
      <c r="K15" s="620">
        <v>1</v>
      </c>
      <c r="L15" s="618">
        <v>38</v>
      </c>
      <c r="M15" s="618">
        <v>36</v>
      </c>
      <c r="N15" s="618">
        <v>1</v>
      </c>
      <c r="O15" s="615" t="s">
        <v>978</v>
      </c>
      <c r="P15" s="616"/>
      <c r="Q15" s="624">
        <v>3</v>
      </c>
      <c r="R15" s="625" t="s">
        <v>881</v>
      </c>
      <c r="S15" s="625">
        <v>1</v>
      </c>
      <c r="T15" s="625">
        <v>0</v>
      </c>
      <c r="U15" s="625">
        <v>2</v>
      </c>
      <c r="V15" s="625">
        <f>S15*3++T15*1+U15*0</f>
        <v>3</v>
      </c>
      <c r="W15" s="10"/>
      <c r="X15" s="10"/>
      <c r="Y15" s="10"/>
      <c r="Z15" s="10"/>
      <c r="AA15" s="10"/>
    </row>
    <row r="16" spans="1:27" ht="15.75">
      <c r="A16" s="83"/>
      <c r="B16" s="27">
        <v>11</v>
      </c>
      <c r="C16" s="503" t="s">
        <v>126</v>
      </c>
      <c r="D16" s="501">
        <v>5</v>
      </c>
      <c r="E16" s="496" t="s">
        <v>60</v>
      </c>
      <c r="F16" s="496" t="s">
        <v>158</v>
      </c>
      <c r="G16" s="497" t="s">
        <v>216</v>
      </c>
      <c r="H16" s="626" t="str">
        <f>VLOOKUP(E16,MD!$C$6:$K$66,3,FALSE)</f>
        <v>Ive 雙雷</v>
      </c>
      <c r="I16" s="618" t="s">
        <v>158</v>
      </c>
      <c r="J16" s="627" t="str">
        <f>VLOOKUP(G16,MD!$C$6:$K$66,3,FALSE)</f>
        <v>TTS</v>
      </c>
      <c r="K16" s="620">
        <v>0</v>
      </c>
      <c r="L16" s="618">
        <v>34</v>
      </c>
      <c r="M16" s="618">
        <v>42</v>
      </c>
      <c r="N16" s="618">
        <v>2</v>
      </c>
      <c r="O16" s="615" t="s">
        <v>995</v>
      </c>
      <c r="P16" s="616"/>
      <c r="Q16" s="609"/>
      <c r="R16" s="610" t="s">
        <v>311</v>
      </c>
      <c r="S16" s="610"/>
      <c r="T16" s="610"/>
      <c r="U16" s="610"/>
      <c r="V16" s="610"/>
      <c r="W16" s="10"/>
      <c r="Y16" s="10"/>
      <c r="Z16" s="10"/>
      <c r="AA16" s="10"/>
    </row>
    <row r="17" spans="1:27" ht="15.75">
      <c r="A17" s="83"/>
      <c r="B17" s="27">
        <v>12</v>
      </c>
      <c r="C17" s="254" t="s">
        <v>126</v>
      </c>
      <c r="D17" s="502">
        <v>6</v>
      </c>
      <c r="E17" s="484" t="s">
        <v>42</v>
      </c>
      <c r="F17" s="484" t="s">
        <v>158</v>
      </c>
      <c r="G17" s="485" t="s">
        <v>55</v>
      </c>
      <c r="H17" s="626" t="str">
        <f>VLOOKUP(E17,MD!$C$6:$K$66,3,FALSE)</f>
        <v>Infinity - YF</v>
      </c>
      <c r="I17" s="618" t="s">
        <v>158</v>
      </c>
      <c r="J17" s="627" t="str">
        <f>VLOOKUP(G17,MD!$C$6:$K$66,3,FALSE)</f>
        <v>四眼妹Eugene</v>
      </c>
      <c r="K17" s="627">
        <v>0</v>
      </c>
      <c r="L17" s="628">
        <v>0</v>
      </c>
      <c r="M17" s="628">
        <v>42</v>
      </c>
      <c r="N17" s="618">
        <v>2</v>
      </c>
      <c r="O17" s="615" t="s">
        <v>998</v>
      </c>
      <c r="P17" s="630"/>
      <c r="Q17" s="630"/>
      <c r="R17" s="630"/>
      <c r="S17" s="630"/>
      <c r="T17" s="630"/>
      <c r="U17" s="630"/>
      <c r="V17" s="630"/>
      <c r="W17" s="10"/>
      <c r="X17" s="10"/>
      <c r="Y17" s="10"/>
      <c r="Z17" s="10"/>
      <c r="AA17" s="10"/>
    </row>
    <row r="18" spans="1:27" ht="15.75">
      <c r="A18" s="83"/>
      <c r="B18" s="21">
        <v>13</v>
      </c>
      <c r="C18" s="252" t="s">
        <v>159</v>
      </c>
      <c r="D18" s="500">
        <v>1</v>
      </c>
      <c r="E18" s="496" t="s">
        <v>43</v>
      </c>
      <c r="F18" s="496" t="s">
        <v>158</v>
      </c>
      <c r="G18" s="497" t="s">
        <v>217</v>
      </c>
      <c r="H18" s="617" t="str">
        <f>VLOOKUP(E18,MD!$C$6:$K$66,3,FALSE)</f>
        <v>DARIUS</v>
      </c>
      <c r="I18" s="618" t="s">
        <v>158</v>
      </c>
      <c r="J18" s="619" t="str">
        <f>VLOOKUP(G18,MD!$C$6:$K$66,3,FALSE)</f>
        <v>BVA-Lau Ma</v>
      </c>
      <c r="K18" s="631">
        <v>2</v>
      </c>
      <c r="L18" s="632">
        <v>42</v>
      </c>
      <c r="M18" s="632">
        <v>19</v>
      </c>
      <c r="N18" s="618">
        <v>0</v>
      </c>
      <c r="O18" s="615" t="s">
        <v>979</v>
      </c>
      <c r="P18" s="621" t="s">
        <v>159</v>
      </c>
      <c r="Q18" s="616" t="s">
        <v>155</v>
      </c>
      <c r="R18" s="622" t="s">
        <v>14</v>
      </c>
      <c r="S18" s="622" t="s">
        <v>156</v>
      </c>
      <c r="T18" s="622" t="s">
        <v>740</v>
      </c>
      <c r="U18" s="622" t="s">
        <v>157</v>
      </c>
      <c r="V18" s="622" t="s">
        <v>20</v>
      </c>
      <c r="W18" s="10"/>
      <c r="X18" s="10"/>
      <c r="Y18" s="10"/>
      <c r="Z18" s="10"/>
      <c r="AA18" s="10"/>
    </row>
    <row r="19" spans="1:27" ht="15.75">
      <c r="A19" s="83"/>
      <c r="B19" s="25">
        <v>14</v>
      </c>
      <c r="C19" s="503" t="s">
        <v>159</v>
      </c>
      <c r="D19" s="501">
        <v>2</v>
      </c>
      <c r="E19" s="496" t="s">
        <v>54</v>
      </c>
      <c r="F19" s="496" t="s">
        <v>158</v>
      </c>
      <c r="G19" s="497" t="s">
        <v>61</v>
      </c>
      <c r="H19" s="623" t="str">
        <f>VLOOKUP(E19,MD!$C$6:$K$66,3,FALSE)</f>
        <v>泥門惡魔蝙蝠隊</v>
      </c>
      <c r="I19" s="618" t="s">
        <v>158</v>
      </c>
      <c r="J19" s="620" t="str">
        <f>VLOOKUP(G19,MD!$C$6:$K$66,3,FALSE)</f>
        <v>INFINITY - OHANA</v>
      </c>
      <c r="K19" s="631">
        <v>2</v>
      </c>
      <c r="L19" s="632">
        <v>42</v>
      </c>
      <c r="M19" s="632">
        <v>0</v>
      </c>
      <c r="N19" s="618">
        <v>0</v>
      </c>
      <c r="O19" s="615" t="s">
        <v>976</v>
      </c>
      <c r="P19" s="630"/>
      <c r="Q19" s="624">
        <v>1</v>
      </c>
      <c r="R19" s="625" t="s">
        <v>314</v>
      </c>
      <c r="S19" s="625">
        <v>2</v>
      </c>
      <c r="T19" s="625">
        <v>1</v>
      </c>
      <c r="U19" s="625">
        <v>0</v>
      </c>
      <c r="V19" s="625">
        <f>S19*3++T19*1+U19*0</f>
        <v>7</v>
      </c>
      <c r="W19" s="10"/>
      <c r="X19" s="10"/>
      <c r="Y19" s="10"/>
      <c r="Z19" s="10"/>
      <c r="AA19" s="10"/>
    </row>
    <row r="20" spans="1:27" ht="15.75">
      <c r="A20" s="83"/>
      <c r="B20" s="25">
        <v>15</v>
      </c>
      <c r="C20" s="503" t="s">
        <v>159</v>
      </c>
      <c r="D20" s="501">
        <v>3</v>
      </c>
      <c r="E20" s="496" t="s">
        <v>43</v>
      </c>
      <c r="F20" s="496" t="s">
        <v>158</v>
      </c>
      <c r="G20" s="497" t="s">
        <v>61</v>
      </c>
      <c r="H20" s="623" t="str">
        <f>VLOOKUP(E20,MD!$C$6:$K$66,3,FALSE)</f>
        <v>DARIUS</v>
      </c>
      <c r="I20" s="618" t="s">
        <v>158</v>
      </c>
      <c r="J20" s="620" t="str">
        <f>VLOOKUP(G20,MD!$C$6:$K$66,3,FALSE)</f>
        <v>INFINITY - OHANA</v>
      </c>
      <c r="K20" s="620">
        <v>1</v>
      </c>
      <c r="L20" s="618">
        <v>36</v>
      </c>
      <c r="M20" s="618">
        <v>35</v>
      </c>
      <c r="N20" s="618">
        <v>1</v>
      </c>
      <c r="O20" s="615" t="s">
        <v>973</v>
      </c>
      <c r="P20" s="621"/>
      <c r="Q20" s="624">
        <v>2</v>
      </c>
      <c r="R20" s="625" t="s">
        <v>869</v>
      </c>
      <c r="S20" s="625">
        <v>1</v>
      </c>
      <c r="T20" s="625">
        <v>1</v>
      </c>
      <c r="U20" s="625">
        <v>1</v>
      </c>
      <c r="V20" s="625">
        <f>S20*3++T20*1+U20*0</f>
        <v>4</v>
      </c>
      <c r="W20" s="10"/>
      <c r="X20" s="10"/>
      <c r="Y20" s="10"/>
      <c r="Z20" s="10"/>
      <c r="AA20" s="10"/>
    </row>
    <row r="21" spans="1:27" ht="15.75">
      <c r="A21" s="83"/>
      <c r="B21" s="25">
        <v>16</v>
      </c>
      <c r="C21" s="503" t="s">
        <v>159</v>
      </c>
      <c r="D21" s="501">
        <v>4</v>
      </c>
      <c r="E21" s="496" t="s">
        <v>54</v>
      </c>
      <c r="F21" s="496" t="s">
        <v>158</v>
      </c>
      <c r="G21" s="497" t="s">
        <v>217</v>
      </c>
      <c r="H21" s="623" t="str">
        <f>VLOOKUP(E21,MD!$C$6:$K$66,3,FALSE)</f>
        <v>泥門惡魔蝙蝠隊</v>
      </c>
      <c r="I21" s="618" t="s">
        <v>158</v>
      </c>
      <c r="J21" s="620" t="str">
        <f>VLOOKUP(G21,MD!$C$6:$K$66,3,FALSE)</f>
        <v>BVA-Lau Ma</v>
      </c>
      <c r="K21" s="620">
        <v>1</v>
      </c>
      <c r="L21" s="618">
        <v>39</v>
      </c>
      <c r="M21" s="618">
        <v>31</v>
      </c>
      <c r="N21" s="618">
        <v>1</v>
      </c>
      <c r="O21" s="615" t="s">
        <v>985</v>
      </c>
      <c r="P21" s="621"/>
      <c r="Q21" s="624">
        <v>3</v>
      </c>
      <c r="R21" s="625" t="s">
        <v>299</v>
      </c>
      <c r="S21" s="625">
        <v>1</v>
      </c>
      <c r="T21" s="625">
        <v>1</v>
      </c>
      <c r="U21" s="625">
        <v>1</v>
      </c>
      <c r="V21" s="625">
        <f>S21*3++T21*1+U21*0</f>
        <v>4</v>
      </c>
      <c r="W21" s="10"/>
      <c r="X21" s="10"/>
      <c r="Y21" s="10"/>
      <c r="Z21" s="10"/>
      <c r="AA21" s="10"/>
    </row>
    <row r="22" spans="1:27" ht="15.75">
      <c r="A22" s="83"/>
      <c r="B22" s="27">
        <v>17</v>
      </c>
      <c r="C22" s="503" t="s">
        <v>159</v>
      </c>
      <c r="D22" s="501">
        <v>5</v>
      </c>
      <c r="E22" s="496" t="s">
        <v>61</v>
      </c>
      <c r="F22" s="496" t="s">
        <v>158</v>
      </c>
      <c r="G22" s="497" t="s">
        <v>217</v>
      </c>
      <c r="H22" s="626" t="str">
        <f>VLOOKUP(E22,MD!$C$6:$K$66,3,FALSE)</f>
        <v>INFINITY - OHANA</v>
      </c>
      <c r="I22" s="618" t="s">
        <v>158</v>
      </c>
      <c r="J22" s="627" t="str">
        <f>VLOOKUP(G22,MD!$C$6:$K$66,3,FALSE)</f>
        <v>BVA-Lau Ma</v>
      </c>
      <c r="K22" s="620">
        <v>0</v>
      </c>
      <c r="L22" s="618">
        <v>0</v>
      </c>
      <c r="M22" s="618">
        <v>42</v>
      </c>
      <c r="N22" s="618">
        <v>2</v>
      </c>
      <c r="O22" s="615" t="s">
        <v>976</v>
      </c>
      <c r="P22" s="621"/>
      <c r="Q22" s="624">
        <v>4</v>
      </c>
      <c r="R22" s="625" t="s">
        <v>309</v>
      </c>
      <c r="S22" s="625">
        <v>0</v>
      </c>
      <c r="T22" s="625">
        <v>1</v>
      </c>
      <c r="U22" s="625">
        <v>2</v>
      </c>
      <c r="V22" s="625">
        <f>S22*3++T22*1+U22*0</f>
        <v>1</v>
      </c>
      <c r="W22" s="10"/>
      <c r="X22" s="10"/>
      <c r="Y22" s="10"/>
      <c r="Z22" s="10"/>
      <c r="AA22" s="10"/>
    </row>
    <row r="23" spans="1:27" ht="15.75">
      <c r="A23" s="83"/>
      <c r="B23" s="27">
        <v>18</v>
      </c>
      <c r="C23" s="254" t="s">
        <v>159</v>
      </c>
      <c r="D23" s="502">
        <v>6</v>
      </c>
      <c r="E23" s="484" t="s">
        <v>43</v>
      </c>
      <c r="F23" s="484" t="s">
        <v>158</v>
      </c>
      <c r="G23" s="485" t="s">
        <v>54</v>
      </c>
      <c r="H23" s="626" t="str">
        <f>VLOOKUP(E23,MD!$C$6:$K$66,3,FALSE)</f>
        <v>DARIUS</v>
      </c>
      <c r="I23" s="618" t="s">
        <v>158</v>
      </c>
      <c r="J23" s="627" t="str">
        <f>VLOOKUP(G23,MD!$C$6:$K$66,3,FALSE)</f>
        <v>泥門惡魔蝙蝠隊</v>
      </c>
      <c r="K23" s="627">
        <v>2</v>
      </c>
      <c r="L23" s="628">
        <v>42</v>
      </c>
      <c r="M23" s="628">
        <v>36</v>
      </c>
      <c r="N23" s="618">
        <v>0</v>
      </c>
      <c r="O23" s="633" t="s">
        <v>997</v>
      </c>
      <c r="P23" s="630"/>
      <c r="Q23" s="630"/>
      <c r="R23" s="630"/>
      <c r="S23" s="630"/>
      <c r="T23" s="630"/>
      <c r="U23" s="630"/>
      <c r="V23" s="630"/>
      <c r="W23" s="10"/>
      <c r="X23" s="10"/>
      <c r="Y23" s="10"/>
      <c r="Z23" s="10"/>
      <c r="AA23" s="10"/>
    </row>
    <row r="24" spans="1:27" ht="15.75">
      <c r="A24" s="83"/>
      <c r="B24" s="21">
        <v>19</v>
      </c>
      <c r="C24" s="252" t="s">
        <v>164</v>
      </c>
      <c r="D24" s="500">
        <v>1</v>
      </c>
      <c r="E24" s="496" t="s">
        <v>44</v>
      </c>
      <c r="F24" s="496" t="s">
        <v>158</v>
      </c>
      <c r="G24" s="497" t="s">
        <v>218</v>
      </c>
      <c r="H24" s="617" t="str">
        <f>VLOOKUP(E24,MD!$C$6:$K$66,3,FALSE)</f>
        <v>Infinity - Ivan &amp; Pak</v>
      </c>
      <c r="I24" s="618" t="s">
        <v>158</v>
      </c>
      <c r="J24" s="619" t="str">
        <f>VLOOKUP(G24,MD!$C$6:$K$66,3,FALSE)</f>
        <v>PJ</v>
      </c>
      <c r="K24" s="631">
        <v>2</v>
      </c>
      <c r="L24" s="632">
        <v>42</v>
      </c>
      <c r="M24" s="632">
        <v>20</v>
      </c>
      <c r="N24" s="618">
        <v>0</v>
      </c>
      <c r="O24" s="615" t="s">
        <v>965</v>
      </c>
      <c r="P24" s="616" t="s">
        <v>164</v>
      </c>
      <c r="Q24" s="616" t="s">
        <v>155</v>
      </c>
      <c r="R24" s="622" t="s">
        <v>14</v>
      </c>
      <c r="S24" s="622" t="s">
        <v>156</v>
      </c>
      <c r="T24" s="622" t="s">
        <v>740</v>
      </c>
      <c r="U24" s="622" t="s">
        <v>157</v>
      </c>
      <c r="V24" s="622" t="s">
        <v>20</v>
      </c>
      <c r="W24" s="10"/>
      <c r="X24" s="10"/>
      <c r="Y24" s="10"/>
      <c r="Z24" s="10"/>
      <c r="AA24" s="10"/>
    </row>
    <row r="25" spans="1:24" ht="15.75">
      <c r="A25" s="83"/>
      <c r="B25" s="25">
        <v>20</v>
      </c>
      <c r="C25" s="503" t="s">
        <v>164</v>
      </c>
      <c r="D25" s="501">
        <v>2</v>
      </c>
      <c r="E25" s="496" t="s">
        <v>53</v>
      </c>
      <c r="F25" s="496" t="s">
        <v>158</v>
      </c>
      <c r="G25" s="497" t="s">
        <v>62</v>
      </c>
      <c r="H25" s="623" t="str">
        <f>VLOOKUP(E25,MD!$C$6:$K$66,3,FALSE)</f>
        <v>SCAA-ballcontrol </v>
      </c>
      <c r="I25" s="618" t="s">
        <v>158</v>
      </c>
      <c r="J25" s="620" t="str">
        <f>VLOOKUP(G25,MD!$C$6:$K$66,3,FALSE)</f>
        <v>Savage</v>
      </c>
      <c r="K25" s="631">
        <v>2</v>
      </c>
      <c r="L25" s="632">
        <v>42</v>
      </c>
      <c r="M25" s="632">
        <v>0</v>
      </c>
      <c r="N25" s="618">
        <v>0</v>
      </c>
      <c r="O25" s="615" t="s">
        <v>977</v>
      </c>
      <c r="P25" s="630"/>
      <c r="Q25" s="624">
        <v>1</v>
      </c>
      <c r="R25" s="625" t="s">
        <v>287</v>
      </c>
      <c r="S25" s="625">
        <v>3</v>
      </c>
      <c r="T25" s="625">
        <v>0</v>
      </c>
      <c r="U25" s="625">
        <v>0</v>
      </c>
      <c r="V25" s="625">
        <f>S25*3++T25*1+U25*0</f>
        <v>9</v>
      </c>
      <c r="W25" s="28"/>
      <c r="X25" s="28"/>
    </row>
    <row r="26" spans="1:24" ht="15.75">
      <c r="A26" s="83"/>
      <c r="B26" s="25">
        <v>21</v>
      </c>
      <c r="C26" s="503" t="s">
        <v>164</v>
      </c>
      <c r="D26" s="501">
        <v>3</v>
      </c>
      <c r="E26" s="496" t="s">
        <v>44</v>
      </c>
      <c r="F26" s="496" t="s">
        <v>158</v>
      </c>
      <c r="G26" s="497" t="s">
        <v>62</v>
      </c>
      <c r="H26" s="623" t="str">
        <f>VLOOKUP(E26,MD!$C$6:$K$66,3,FALSE)</f>
        <v>Infinity - Ivan &amp; Pak</v>
      </c>
      <c r="I26" s="618" t="s">
        <v>158</v>
      </c>
      <c r="J26" s="620" t="str">
        <f>VLOOKUP(G26,MD!$C$6:$K$66,3,FALSE)</f>
        <v>Savage</v>
      </c>
      <c r="K26" s="631">
        <v>2</v>
      </c>
      <c r="L26" s="632">
        <v>42</v>
      </c>
      <c r="M26" s="632">
        <v>0</v>
      </c>
      <c r="N26" s="618">
        <v>0</v>
      </c>
      <c r="O26" s="615" t="s">
        <v>977</v>
      </c>
      <c r="P26" s="616"/>
      <c r="Q26" s="624">
        <v>2</v>
      </c>
      <c r="R26" s="625" t="s">
        <v>312</v>
      </c>
      <c r="S26" s="625">
        <v>2</v>
      </c>
      <c r="T26" s="625">
        <v>0</v>
      </c>
      <c r="U26" s="625">
        <v>1</v>
      </c>
      <c r="V26" s="625">
        <f>S26*3++T26*1+U26*0</f>
        <v>6</v>
      </c>
      <c r="W26" s="28"/>
      <c r="X26" s="28"/>
    </row>
    <row r="27" spans="1:27" ht="15.75">
      <c r="A27" s="83"/>
      <c r="B27" s="25">
        <v>22</v>
      </c>
      <c r="C27" s="503" t="s">
        <v>164</v>
      </c>
      <c r="D27" s="501">
        <v>4</v>
      </c>
      <c r="E27" s="496" t="s">
        <v>53</v>
      </c>
      <c r="F27" s="496" t="s">
        <v>158</v>
      </c>
      <c r="G27" s="497" t="s">
        <v>218</v>
      </c>
      <c r="H27" s="623" t="str">
        <f>VLOOKUP(E27,MD!$C$6:$K$66,3,FALSE)</f>
        <v>SCAA-ballcontrol </v>
      </c>
      <c r="I27" s="618" t="s">
        <v>158</v>
      </c>
      <c r="J27" s="620" t="str">
        <f>VLOOKUP(G27,MD!$C$6:$K$66,3,FALSE)</f>
        <v>PJ</v>
      </c>
      <c r="K27" s="631">
        <v>2</v>
      </c>
      <c r="L27" s="632">
        <v>42</v>
      </c>
      <c r="M27" s="632">
        <v>27</v>
      </c>
      <c r="N27" s="618">
        <v>0</v>
      </c>
      <c r="O27" s="615" t="s">
        <v>983</v>
      </c>
      <c r="P27" s="616"/>
      <c r="Q27" s="624">
        <v>3</v>
      </c>
      <c r="R27" s="625" t="s">
        <v>293</v>
      </c>
      <c r="S27" s="625">
        <v>1</v>
      </c>
      <c r="T27" s="625">
        <v>0</v>
      </c>
      <c r="U27" s="625">
        <v>2</v>
      </c>
      <c r="V27" s="625">
        <f>S27*3++T27*1+U27*0</f>
        <v>3</v>
      </c>
      <c r="W27" s="10"/>
      <c r="X27" s="10"/>
      <c r="Y27" s="10"/>
      <c r="Z27" s="10"/>
      <c r="AA27" s="10"/>
    </row>
    <row r="28" spans="1:27" ht="15.75">
      <c r="A28" s="83"/>
      <c r="B28" s="27">
        <v>23</v>
      </c>
      <c r="C28" s="503" t="s">
        <v>164</v>
      </c>
      <c r="D28" s="501">
        <v>5</v>
      </c>
      <c r="E28" s="496" t="s">
        <v>62</v>
      </c>
      <c r="F28" s="496" t="s">
        <v>158</v>
      </c>
      <c r="G28" s="497" t="s">
        <v>218</v>
      </c>
      <c r="H28" s="626" t="str">
        <f>VLOOKUP(E28,MD!$C$6:$K$66,3,FALSE)</f>
        <v>Savage</v>
      </c>
      <c r="I28" s="618" t="s">
        <v>158</v>
      </c>
      <c r="J28" s="627" t="str">
        <f>VLOOKUP(G28,MD!$C$6:$K$66,3,FALSE)</f>
        <v>PJ</v>
      </c>
      <c r="K28" s="620">
        <v>0</v>
      </c>
      <c r="L28" s="618">
        <v>0</v>
      </c>
      <c r="M28" s="618">
        <v>42</v>
      </c>
      <c r="N28" s="618">
        <v>2</v>
      </c>
      <c r="O28" s="615" t="s">
        <v>977</v>
      </c>
      <c r="P28" s="616"/>
      <c r="Q28" s="609"/>
      <c r="R28" s="610" t="s">
        <v>296</v>
      </c>
      <c r="S28" s="610"/>
      <c r="T28" s="610"/>
      <c r="U28" s="610"/>
      <c r="V28" s="610"/>
      <c r="W28" s="10"/>
      <c r="X28" s="10"/>
      <c r="Y28" s="10"/>
      <c r="Z28" s="10"/>
      <c r="AA28" s="10"/>
    </row>
    <row r="29" spans="1:27" ht="15.75">
      <c r="A29" s="83"/>
      <c r="B29" s="27">
        <v>24</v>
      </c>
      <c r="C29" s="254" t="s">
        <v>164</v>
      </c>
      <c r="D29" s="502">
        <v>6</v>
      </c>
      <c r="E29" s="484" t="s">
        <v>44</v>
      </c>
      <c r="F29" s="484" t="s">
        <v>158</v>
      </c>
      <c r="G29" s="485" t="s">
        <v>53</v>
      </c>
      <c r="H29" s="626" t="str">
        <f>VLOOKUP(E29,MD!$C$6:$K$66,3,FALSE)</f>
        <v>Infinity - Ivan &amp; Pak</v>
      </c>
      <c r="I29" s="618" t="s">
        <v>158</v>
      </c>
      <c r="J29" s="627" t="str">
        <f>VLOOKUP(G29,MD!$C$6:$K$66,3,FALSE)</f>
        <v>SCAA-ballcontrol </v>
      </c>
      <c r="K29" s="627">
        <v>2</v>
      </c>
      <c r="L29" s="628">
        <v>42</v>
      </c>
      <c r="M29" s="628">
        <v>34</v>
      </c>
      <c r="N29" s="618">
        <v>0</v>
      </c>
      <c r="O29" s="615" t="s">
        <v>994</v>
      </c>
      <c r="P29" s="630"/>
      <c r="Q29" s="630"/>
      <c r="R29" s="630"/>
      <c r="S29" s="630"/>
      <c r="T29" s="630"/>
      <c r="U29" s="630"/>
      <c r="V29" s="630"/>
      <c r="W29" s="10"/>
      <c r="X29" s="10"/>
      <c r="Y29" s="10"/>
      <c r="Z29" s="10"/>
      <c r="AA29" s="10"/>
    </row>
    <row r="30" spans="1:27" ht="15.75">
      <c r="A30" s="83"/>
      <c r="B30" s="21">
        <v>25</v>
      </c>
      <c r="C30" s="252" t="s">
        <v>169</v>
      </c>
      <c r="D30" s="500">
        <v>1</v>
      </c>
      <c r="E30" s="496" t="s">
        <v>45</v>
      </c>
      <c r="F30" s="496" t="s">
        <v>158</v>
      </c>
      <c r="G30" s="497" t="s">
        <v>170</v>
      </c>
      <c r="H30" s="617" t="str">
        <f>VLOOKUP(E30,MD!$C$6:$K$66,3,FALSE)</f>
        <v>EFX24-李估下</v>
      </c>
      <c r="I30" s="618" t="s">
        <v>158</v>
      </c>
      <c r="J30" s="619" t="str">
        <f>VLOOKUP(G30,MD!$C$6:$K$66,3,FALSE)</f>
        <v>FORCE-『力』『戰』</v>
      </c>
      <c r="K30" s="631">
        <v>2</v>
      </c>
      <c r="L30" s="632">
        <v>42</v>
      </c>
      <c r="M30" s="632">
        <v>15</v>
      </c>
      <c r="N30" s="618">
        <v>0</v>
      </c>
      <c r="O30" s="615" t="s">
        <v>1003</v>
      </c>
      <c r="P30" s="621" t="s">
        <v>169</v>
      </c>
      <c r="Q30" s="616" t="s">
        <v>155</v>
      </c>
      <c r="R30" s="622" t="s">
        <v>14</v>
      </c>
      <c r="S30" s="622" t="s">
        <v>156</v>
      </c>
      <c r="T30" s="622" t="s">
        <v>740</v>
      </c>
      <c r="U30" s="622" t="s">
        <v>157</v>
      </c>
      <c r="V30" s="622" t="s">
        <v>20</v>
      </c>
      <c r="W30" s="10"/>
      <c r="X30" s="10"/>
      <c r="Y30" s="10"/>
      <c r="Z30" s="10"/>
      <c r="AA30" s="10"/>
    </row>
    <row r="31" spans="1:27" ht="15.75">
      <c r="A31" s="83"/>
      <c r="B31" s="25">
        <v>26</v>
      </c>
      <c r="C31" s="503" t="s">
        <v>169</v>
      </c>
      <c r="D31" s="501">
        <v>2</v>
      </c>
      <c r="E31" s="496" t="s">
        <v>52</v>
      </c>
      <c r="F31" s="496" t="s">
        <v>158</v>
      </c>
      <c r="G31" s="497" t="s">
        <v>63</v>
      </c>
      <c r="H31" s="623" t="str">
        <f>VLOOKUP(E31,MD!$C$6:$K$66,3,FALSE)</f>
        <v>聰上泓霄</v>
      </c>
      <c r="I31" s="618" t="s">
        <v>158</v>
      </c>
      <c r="J31" s="620" t="str">
        <f>VLOOKUP(G31,MD!$C$6:$K$66,3,FALSE)</f>
        <v>Smooth Operators</v>
      </c>
      <c r="K31" s="620">
        <v>2</v>
      </c>
      <c r="L31" s="618">
        <v>42</v>
      </c>
      <c r="M31" s="618">
        <v>0</v>
      </c>
      <c r="N31" s="618">
        <v>0</v>
      </c>
      <c r="O31" s="615" t="s">
        <v>1042</v>
      </c>
      <c r="P31" s="630"/>
      <c r="Q31" s="624">
        <v>1</v>
      </c>
      <c r="R31" s="625" t="str">
        <f>H30</f>
        <v>EFX24-李估下</v>
      </c>
      <c r="S31" s="625">
        <v>3</v>
      </c>
      <c r="T31" s="625">
        <v>0</v>
      </c>
      <c r="U31" s="625">
        <v>0</v>
      </c>
      <c r="V31" s="625">
        <f>S31*3++T31*1+U31*0</f>
        <v>9</v>
      </c>
      <c r="W31" s="10"/>
      <c r="X31" s="10"/>
      <c r="Y31" s="10"/>
      <c r="Z31" s="10"/>
      <c r="AA31" s="10"/>
    </row>
    <row r="32" spans="1:27" ht="15.75">
      <c r="A32" s="83"/>
      <c r="B32" s="25">
        <v>27</v>
      </c>
      <c r="C32" s="503" t="s">
        <v>169</v>
      </c>
      <c r="D32" s="501">
        <v>3</v>
      </c>
      <c r="E32" s="496" t="s">
        <v>45</v>
      </c>
      <c r="F32" s="496" t="s">
        <v>158</v>
      </c>
      <c r="G32" s="497" t="s">
        <v>63</v>
      </c>
      <c r="H32" s="623" t="str">
        <f>VLOOKUP(E32,MD!$C$6:$K$66,3,FALSE)</f>
        <v>EFX24-李估下</v>
      </c>
      <c r="I32" s="618" t="s">
        <v>158</v>
      </c>
      <c r="J32" s="620" t="str">
        <f>VLOOKUP(G32,MD!$C$6:$K$66,3,FALSE)</f>
        <v>Smooth Operators</v>
      </c>
      <c r="K32" s="620">
        <v>2</v>
      </c>
      <c r="L32" s="618">
        <v>42</v>
      </c>
      <c r="M32" s="618">
        <v>0</v>
      </c>
      <c r="N32" s="618">
        <v>0</v>
      </c>
      <c r="O32" s="615" t="s">
        <v>1042</v>
      </c>
      <c r="P32" s="621"/>
      <c r="Q32" s="624">
        <v>2</v>
      </c>
      <c r="R32" s="625" t="str">
        <f>H31</f>
        <v>聰上泓霄</v>
      </c>
      <c r="S32" s="625">
        <v>2</v>
      </c>
      <c r="T32" s="625">
        <v>0</v>
      </c>
      <c r="U32" s="625">
        <v>1</v>
      </c>
      <c r="V32" s="625">
        <f>S32*3++T32*1+U32*0</f>
        <v>6</v>
      </c>
      <c r="W32" s="10"/>
      <c r="X32" s="10"/>
      <c r="Y32" s="10"/>
      <c r="Z32" s="10"/>
      <c r="AA32" s="10"/>
    </row>
    <row r="33" spans="1:27" ht="15.75">
      <c r="A33" s="83"/>
      <c r="B33" s="25">
        <v>28</v>
      </c>
      <c r="C33" s="503" t="s">
        <v>169</v>
      </c>
      <c r="D33" s="501">
        <v>4</v>
      </c>
      <c r="E33" s="496" t="s">
        <v>52</v>
      </c>
      <c r="F33" s="496" t="s">
        <v>158</v>
      </c>
      <c r="G33" s="497" t="s">
        <v>170</v>
      </c>
      <c r="H33" s="623" t="str">
        <f>VLOOKUP(E33,MD!$C$6:$K$66,3,FALSE)</f>
        <v>聰上泓霄</v>
      </c>
      <c r="I33" s="618" t="s">
        <v>158</v>
      </c>
      <c r="J33" s="620" t="str">
        <f>VLOOKUP(G33,MD!$C$6:$K$66,3,FALSE)</f>
        <v>FORCE-『力』『戰』</v>
      </c>
      <c r="K33" s="620">
        <v>2</v>
      </c>
      <c r="L33" s="618">
        <v>42</v>
      </c>
      <c r="M33" s="618">
        <v>30</v>
      </c>
      <c r="N33" s="618">
        <v>0</v>
      </c>
      <c r="O33" s="615" t="s">
        <v>1001</v>
      </c>
      <c r="P33" s="621"/>
      <c r="Q33" s="624">
        <v>3</v>
      </c>
      <c r="R33" s="625" t="str">
        <f>J30</f>
        <v>FORCE-『力』『戰』</v>
      </c>
      <c r="S33" s="625">
        <v>0</v>
      </c>
      <c r="T33" s="625">
        <v>0</v>
      </c>
      <c r="U33" s="625">
        <v>3</v>
      </c>
      <c r="V33" s="625">
        <f>S33*3++T33*1+U33*0</f>
        <v>0</v>
      </c>
      <c r="W33" s="10"/>
      <c r="X33" s="10"/>
      <c r="Y33" s="10"/>
      <c r="Z33" s="10"/>
      <c r="AA33" s="10"/>
    </row>
    <row r="34" spans="1:27" ht="15.75">
      <c r="A34" s="83"/>
      <c r="B34" s="27">
        <v>29</v>
      </c>
      <c r="C34" s="503" t="s">
        <v>169</v>
      </c>
      <c r="D34" s="501">
        <v>5</v>
      </c>
      <c r="E34" s="496" t="s">
        <v>63</v>
      </c>
      <c r="F34" s="496" t="s">
        <v>158</v>
      </c>
      <c r="G34" s="497" t="s">
        <v>170</v>
      </c>
      <c r="H34" s="626" t="str">
        <f>VLOOKUP(E34,MD!$C$6:$K$66,3,FALSE)</f>
        <v>Smooth Operators</v>
      </c>
      <c r="I34" s="618" t="s">
        <v>158</v>
      </c>
      <c r="J34" s="627" t="str">
        <f>VLOOKUP(G34,MD!$C$6:$K$66,3,FALSE)</f>
        <v>FORCE-『力』『戰』</v>
      </c>
      <c r="K34" s="640" t="s">
        <v>623</v>
      </c>
      <c r="L34" s="640" t="s">
        <v>623</v>
      </c>
      <c r="M34" s="640" t="s">
        <v>623</v>
      </c>
      <c r="N34" s="640" t="s">
        <v>623</v>
      </c>
      <c r="O34" s="615" t="s">
        <v>964</v>
      </c>
      <c r="P34" s="621"/>
      <c r="Q34" s="609"/>
      <c r="R34" s="610" t="str">
        <f>J31</f>
        <v>Smooth Operators</v>
      </c>
      <c r="S34" s="610"/>
      <c r="T34" s="610"/>
      <c r="U34" s="610"/>
      <c r="V34" s="610"/>
      <c r="W34" s="10"/>
      <c r="X34" s="10"/>
      <c r="Y34" s="10"/>
      <c r="Z34" s="10"/>
      <c r="AA34" s="10"/>
    </row>
    <row r="35" spans="1:27" ht="15.75">
      <c r="A35" s="83"/>
      <c r="B35" s="27">
        <v>30</v>
      </c>
      <c r="C35" s="254" t="s">
        <v>169</v>
      </c>
      <c r="D35" s="502">
        <v>6</v>
      </c>
      <c r="E35" s="484" t="s">
        <v>45</v>
      </c>
      <c r="F35" s="484" t="s">
        <v>158</v>
      </c>
      <c r="G35" s="485" t="s">
        <v>52</v>
      </c>
      <c r="H35" s="626" t="str">
        <f>VLOOKUP(E35,MD!$C$6:$K$66,3,FALSE)</f>
        <v>EFX24-李估下</v>
      </c>
      <c r="I35" s="618" t="s">
        <v>158</v>
      </c>
      <c r="J35" s="627" t="str">
        <f>VLOOKUP(G35,MD!$C$6:$K$66,3,FALSE)</f>
        <v>聰上泓霄</v>
      </c>
      <c r="K35" s="627">
        <v>2</v>
      </c>
      <c r="L35" s="628">
        <v>42</v>
      </c>
      <c r="M35" s="628">
        <v>23</v>
      </c>
      <c r="N35" s="618">
        <v>0</v>
      </c>
      <c r="O35" s="615" t="s">
        <v>1044</v>
      </c>
      <c r="P35" s="630"/>
      <c r="Q35" s="630"/>
      <c r="R35" s="630"/>
      <c r="S35" s="630"/>
      <c r="T35" s="630"/>
      <c r="U35" s="630"/>
      <c r="V35" s="630"/>
      <c r="W35" s="10"/>
      <c r="X35" s="10"/>
      <c r="Y35" s="10"/>
      <c r="Z35" s="10"/>
      <c r="AA35" s="10"/>
    </row>
    <row r="36" spans="1:27" ht="15.75">
      <c r="A36" s="83"/>
      <c r="B36" s="21">
        <v>31</v>
      </c>
      <c r="C36" s="252" t="s">
        <v>171</v>
      </c>
      <c r="D36" s="500">
        <v>1</v>
      </c>
      <c r="E36" s="496" t="s">
        <v>47</v>
      </c>
      <c r="F36" s="496" t="s">
        <v>158</v>
      </c>
      <c r="G36" s="497" t="s">
        <v>172</v>
      </c>
      <c r="H36" s="617" t="str">
        <f>VLOOKUP(E36,MD!$C$6:$K$66,3,FALSE)</f>
        <v>ALPS-父子檔</v>
      </c>
      <c r="I36" s="618" t="s">
        <v>158</v>
      </c>
      <c r="J36" s="619" t="str">
        <f>VLOOKUP(G36,MD!$C$6:$K$66,3,FALSE)</f>
        <v>04小仁青</v>
      </c>
      <c r="K36" s="631">
        <v>2</v>
      </c>
      <c r="L36" s="632">
        <v>42</v>
      </c>
      <c r="M36" s="632">
        <v>0</v>
      </c>
      <c r="N36" s="618">
        <v>0</v>
      </c>
      <c r="O36" s="615" t="s">
        <v>1041</v>
      </c>
      <c r="P36" s="616" t="s">
        <v>171</v>
      </c>
      <c r="Q36" s="616" t="s">
        <v>155</v>
      </c>
      <c r="R36" s="622" t="s">
        <v>14</v>
      </c>
      <c r="S36" s="622" t="s">
        <v>156</v>
      </c>
      <c r="T36" s="622" t="s">
        <v>740</v>
      </c>
      <c r="U36" s="622" t="s">
        <v>157</v>
      </c>
      <c r="V36" s="622" t="s">
        <v>20</v>
      </c>
      <c r="W36" s="10"/>
      <c r="X36" s="10"/>
      <c r="Y36" s="10"/>
      <c r="Z36" s="10"/>
      <c r="AA36" s="10"/>
    </row>
    <row r="37" spans="1:27" ht="15.75">
      <c r="A37" s="83"/>
      <c r="B37" s="25">
        <v>32</v>
      </c>
      <c r="C37" s="503" t="s">
        <v>171</v>
      </c>
      <c r="D37" s="501">
        <v>2</v>
      </c>
      <c r="E37" s="496" t="s">
        <v>73</v>
      </c>
      <c r="F37" s="496" t="s">
        <v>158</v>
      </c>
      <c r="G37" s="497" t="s">
        <v>64</v>
      </c>
      <c r="H37" s="623" t="str">
        <f>VLOOKUP(E37,MD!$C$6:$K$66,3,FALSE)</f>
        <v>JC</v>
      </c>
      <c r="I37" s="618" t="s">
        <v>158</v>
      </c>
      <c r="J37" s="620" t="str">
        <f>VLOOKUP(G37,MD!$C$6:$K$66,3,FALSE)</f>
        <v>ALPS-BlackLabel</v>
      </c>
      <c r="K37" s="620">
        <v>2</v>
      </c>
      <c r="L37" s="618">
        <v>42</v>
      </c>
      <c r="M37" s="618">
        <v>0</v>
      </c>
      <c r="N37" s="618">
        <v>0</v>
      </c>
      <c r="O37" s="615" t="s">
        <v>1040</v>
      </c>
      <c r="P37" s="630"/>
      <c r="Q37" s="624">
        <v>1</v>
      </c>
      <c r="R37" s="625" t="str">
        <f>H36</f>
        <v>ALPS-父子檔</v>
      </c>
      <c r="S37" s="625">
        <v>3</v>
      </c>
      <c r="T37" s="625">
        <v>0</v>
      </c>
      <c r="U37" s="625">
        <v>0</v>
      </c>
      <c r="V37" s="625">
        <f>S37*3++T37*1+U37*0</f>
        <v>9</v>
      </c>
      <c r="W37" s="10"/>
      <c r="X37" s="10"/>
      <c r="Y37" s="10"/>
      <c r="Z37" s="10"/>
      <c r="AA37" s="10"/>
    </row>
    <row r="38" spans="1:27" ht="15.75">
      <c r="A38" s="83"/>
      <c r="B38" s="25">
        <v>33</v>
      </c>
      <c r="C38" s="503" t="s">
        <v>171</v>
      </c>
      <c r="D38" s="501">
        <v>3</v>
      </c>
      <c r="E38" s="496" t="s">
        <v>47</v>
      </c>
      <c r="F38" s="496" t="s">
        <v>158</v>
      </c>
      <c r="G38" s="497" t="s">
        <v>64</v>
      </c>
      <c r="H38" s="623" t="str">
        <f>VLOOKUP(E38,MD!$C$6:$K$66,3,FALSE)</f>
        <v>ALPS-父子檔</v>
      </c>
      <c r="I38" s="618" t="s">
        <v>158</v>
      </c>
      <c r="J38" s="620" t="str">
        <f>VLOOKUP(G38,MD!$C$6:$K$66,3,FALSE)</f>
        <v>ALPS-BlackLabel</v>
      </c>
      <c r="K38" s="620">
        <v>2</v>
      </c>
      <c r="L38" s="618">
        <v>42</v>
      </c>
      <c r="M38" s="618">
        <v>0</v>
      </c>
      <c r="N38" s="618">
        <v>0</v>
      </c>
      <c r="O38" s="615" t="s">
        <v>1040</v>
      </c>
      <c r="P38" s="616"/>
      <c r="Q38" s="624">
        <v>2</v>
      </c>
      <c r="R38" s="625" t="str">
        <f>H37</f>
        <v>JC</v>
      </c>
      <c r="S38" s="625">
        <v>2</v>
      </c>
      <c r="T38" s="625">
        <v>0</v>
      </c>
      <c r="U38" s="625">
        <v>1</v>
      </c>
      <c r="V38" s="625">
        <f>S38*3++T38*1+U38*0</f>
        <v>6</v>
      </c>
      <c r="W38" s="10"/>
      <c r="X38" s="10"/>
      <c r="Y38" s="10"/>
      <c r="Z38" s="10"/>
      <c r="AA38" s="10"/>
    </row>
    <row r="39" spans="1:27" ht="15.75">
      <c r="A39" s="83"/>
      <c r="B39" s="25">
        <v>34</v>
      </c>
      <c r="C39" s="503" t="s">
        <v>171</v>
      </c>
      <c r="D39" s="501">
        <v>4</v>
      </c>
      <c r="E39" s="496" t="s">
        <v>73</v>
      </c>
      <c r="F39" s="496" t="s">
        <v>158</v>
      </c>
      <c r="G39" s="497" t="s">
        <v>172</v>
      </c>
      <c r="H39" s="623" t="str">
        <f>VLOOKUP(E39,MD!$C$6:$K$66,3,FALSE)</f>
        <v>JC</v>
      </c>
      <c r="I39" s="618" t="s">
        <v>158</v>
      </c>
      <c r="J39" s="620" t="str">
        <f>VLOOKUP(G39,MD!$C$6:$K$66,3,FALSE)</f>
        <v>04小仁青</v>
      </c>
      <c r="K39" s="620">
        <v>2</v>
      </c>
      <c r="L39" s="618">
        <v>42</v>
      </c>
      <c r="M39" s="618">
        <v>13</v>
      </c>
      <c r="N39" s="618">
        <v>0</v>
      </c>
      <c r="O39" s="615" t="s">
        <v>1000</v>
      </c>
      <c r="P39" s="616"/>
      <c r="Q39" s="624">
        <v>3</v>
      </c>
      <c r="R39" s="625" t="str">
        <f>J36</f>
        <v>04小仁青</v>
      </c>
      <c r="S39" s="625">
        <v>1</v>
      </c>
      <c r="T39" s="625">
        <v>0</v>
      </c>
      <c r="U39" s="625">
        <v>2</v>
      </c>
      <c r="V39" s="625">
        <f>S39*3++T39*1+U39*0</f>
        <v>3</v>
      </c>
      <c r="W39" s="10"/>
      <c r="X39" s="10"/>
      <c r="Y39" s="10"/>
      <c r="Z39" s="10"/>
      <c r="AA39" s="10"/>
    </row>
    <row r="40" spans="1:27" ht="15.75">
      <c r="A40" s="83"/>
      <c r="B40" s="27">
        <v>35</v>
      </c>
      <c r="C40" s="503" t="s">
        <v>171</v>
      </c>
      <c r="D40" s="501">
        <v>5</v>
      </c>
      <c r="E40" s="496" t="s">
        <v>64</v>
      </c>
      <c r="F40" s="496" t="s">
        <v>158</v>
      </c>
      <c r="G40" s="497" t="s">
        <v>172</v>
      </c>
      <c r="H40" s="626" t="str">
        <f>VLOOKUP(E40,MD!$C$6:$K$66,3,FALSE)</f>
        <v>ALPS-BlackLabel</v>
      </c>
      <c r="I40" s="618" t="s">
        <v>158</v>
      </c>
      <c r="J40" s="627" t="str">
        <f>VLOOKUP(G40,MD!$C$6:$K$66,3,FALSE)</f>
        <v>04小仁青</v>
      </c>
      <c r="K40" s="620">
        <v>0</v>
      </c>
      <c r="L40" s="618">
        <v>0</v>
      </c>
      <c r="M40" s="618">
        <v>42</v>
      </c>
      <c r="N40" s="618">
        <v>2</v>
      </c>
      <c r="O40" s="615" t="s">
        <v>1040</v>
      </c>
      <c r="P40" s="616"/>
      <c r="Q40" s="609"/>
      <c r="R40" s="610" t="str">
        <f>J37</f>
        <v>ALPS-BlackLabel</v>
      </c>
      <c r="S40" s="610"/>
      <c r="T40" s="610"/>
      <c r="U40" s="610"/>
      <c r="V40" s="610"/>
      <c r="W40" s="10"/>
      <c r="X40" s="10"/>
      <c r="Y40" s="10"/>
      <c r="Z40" s="10"/>
      <c r="AA40" s="10"/>
    </row>
    <row r="41" spans="1:27" ht="15.75">
      <c r="A41" s="83"/>
      <c r="B41" s="27">
        <v>36</v>
      </c>
      <c r="C41" s="254" t="s">
        <v>171</v>
      </c>
      <c r="D41" s="502">
        <v>6</v>
      </c>
      <c r="E41" s="484" t="s">
        <v>47</v>
      </c>
      <c r="F41" s="484" t="s">
        <v>158</v>
      </c>
      <c r="G41" s="485" t="s">
        <v>73</v>
      </c>
      <c r="H41" s="626" t="str">
        <f>VLOOKUP(E41,MD!$C$6:$K$66,3,FALSE)</f>
        <v>ALPS-父子檔</v>
      </c>
      <c r="I41" s="618" t="s">
        <v>158</v>
      </c>
      <c r="J41" s="627" t="str">
        <f>VLOOKUP(G41,MD!$C$6:$K$66,3,FALSE)</f>
        <v>JC</v>
      </c>
      <c r="K41" s="627">
        <v>2</v>
      </c>
      <c r="L41" s="628">
        <v>42</v>
      </c>
      <c r="M41" s="628">
        <v>0</v>
      </c>
      <c r="N41" s="618">
        <v>0</v>
      </c>
      <c r="O41" s="615" t="s">
        <v>1043</v>
      </c>
      <c r="P41" s="630"/>
      <c r="Q41" s="630"/>
      <c r="R41" s="630"/>
      <c r="S41" s="630"/>
      <c r="T41" s="630"/>
      <c r="U41" s="630"/>
      <c r="V41" s="630"/>
      <c r="W41" s="10"/>
      <c r="X41" s="10"/>
      <c r="Y41" s="10"/>
      <c r="Z41" s="10"/>
      <c r="AA41" s="10"/>
    </row>
    <row r="42" spans="1:27" ht="15.75">
      <c r="A42" s="83"/>
      <c r="B42" s="21">
        <v>37</v>
      </c>
      <c r="C42" s="252" t="s">
        <v>173</v>
      </c>
      <c r="D42" s="500">
        <v>1</v>
      </c>
      <c r="E42" s="496" t="s">
        <v>48</v>
      </c>
      <c r="F42" s="496" t="s">
        <v>158</v>
      </c>
      <c r="G42" s="497" t="s">
        <v>174</v>
      </c>
      <c r="H42" s="617" t="str">
        <f>VLOOKUP(E42,MD!$C$6:$K$66,3,FALSE)</f>
        <v>Aspiring Godzilla</v>
      </c>
      <c r="I42" s="618" t="s">
        <v>158</v>
      </c>
      <c r="J42" s="619" t="str">
        <f>VLOOKUP(G42,MD!$C$6:$K$66,3,FALSE)</f>
        <v>如意</v>
      </c>
      <c r="K42" s="631">
        <v>2</v>
      </c>
      <c r="L42" s="632">
        <v>42</v>
      </c>
      <c r="M42" s="632">
        <v>34</v>
      </c>
      <c r="N42" s="618">
        <v>0</v>
      </c>
      <c r="O42" s="615" t="s">
        <v>1002</v>
      </c>
      <c r="P42" s="621" t="s">
        <v>173</v>
      </c>
      <c r="Q42" s="616" t="s">
        <v>155</v>
      </c>
      <c r="R42" s="622" t="s">
        <v>14</v>
      </c>
      <c r="S42" s="622" t="s">
        <v>156</v>
      </c>
      <c r="T42" s="622" t="s">
        <v>740</v>
      </c>
      <c r="U42" s="622" t="s">
        <v>157</v>
      </c>
      <c r="V42" s="622" t="s">
        <v>20</v>
      </c>
      <c r="W42" s="10"/>
      <c r="X42" s="10"/>
      <c r="Y42" s="10"/>
      <c r="Z42" s="10"/>
      <c r="AA42" s="10"/>
    </row>
    <row r="43" spans="1:27" ht="15.75">
      <c r="A43" s="83"/>
      <c r="B43" s="25">
        <v>38</v>
      </c>
      <c r="C43" s="503" t="s">
        <v>173</v>
      </c>
      <c r="D43" s="501">
        <v>2</v>
      </c>
      <c r="E43" s="496" t="s">
        <v>74</v>
      </c>
      <c r="F43" s="496" t="s">
        <v>158</v>
      </c>
      <c r="G43" s="497" t="s">
        <v>65</v>
      </c>
      <c r="H43" s="623" t="str">
        <f>VLOOKUP(E43,MD!$C$6:$K$66,3,FALSE)</f>
        <v>Alps - DM</v>
      </c>
      <c r="I43" s="618" t="s">
        <v>158</v>
      </c>
      <c r="J43" s="620" t="str">
        <f>VLOOKUP(G43,MD!$C$6:$K$66,3,FALSE)</f>
        <v>Easy小強</v>
      </c>
      <c r="K43" s="620">
        <v>2</v>
      </c>
      <c r="L43" s="618">
        <v>42</v>
      </c>
      <c r="M43" s="618">
        <v>19</v>
      </c>
      <c r="N43" s="618">
        <v>0</v>
      </c>
      <c r="O43" s="615" t="s">
        <v>1007</v>
      </c>
      <c r="P43" s="621"/>
      <c r="Q43" s="624">
        <v>1</v>
      </c>
      <c r="R43" s="625" t="str">
        <f>H42</f>
        <v>Aspiring Godzilla</v>
      </c>
      <c r="S43" s="625">
        <v>3</v>
      </c>
      <c r="T43" s="625">
        <v>0</v>
      </c>
      <c r="U43" s="625">
        <v>0</v>
      </c>
      <c r="V43" s="625">
        <f>S43*3++T43*1+U43*0</f>
        <v>9</v>
      </c>
      <c r="W43" s="10"/>
      <c r="X43" s="10"/>
      <c r="Y43" s="10"/>
      <c r="Z43" s="10"/>
      <c r="AA43" s="10"/>
    </row>
    <row r="44" spans="1:27" ht="15.75">
      <c r="A44" s="83"/>
      <c r="B44" s="25">
        <v>39</v>
      </c>
      <c r="C44" s="503" t="s">
        <v>173</v>
      </c>
      <c r="D44" s="501">
        <v>3</v>
      </c>
      <c r="E44" s="496" t="s">
        <v>48</v>
      </c>
      <c r="F44" s="496" t="s">
        <v>158</v>
      </c>
      <c r="G44" s="497" t="s">
        <v>65</v>
      </c>
      <c r="H44" s="623" t="str">
        <f>VLOOKUP(E44,MD!$C$6:$K$66,3,FALSE)</f>
        <v>Aspiring Godzilla</v>
      </c>
      <c r="I44" s="618" t="s">
        <v>158</v>
      </c>
      <c r="J44" s="620" t="str">
        <f>VLOOKUP(G44,MD!$C$6:$K$66,3,FALSE)</f>
        <v>Easy小強</v>
      </c>
      <c r="K44" s="620">
        <v>2</v>
      </c>
      <c r="L44" s="618">
        <v>42</v>
      </c>
      <c r="M44" s="618">
        <v>20</v>
      </c>
      <c r="N44" s="618">
        <v>0</v>
      </c>
      <c r="O44" s="615" t="s">
        <v>1004</v>
      </c>
      <c r="P44" s="621"/>
      <c r="Q44" s="624">
        <v>2</v>
      </c>
      <c r="R44" s="625" t="str">
        <f>H43</f>
        <v>Alps - DM</v>
      </c>
      <c r="S44" s="625">
        <v>2</v>
      </c>
      <c r="T44" s="625">
        <v>0</v>
      </c>
      <c r="U44" s="625">
        <v>1</v>
      </c>
      <c r="V44" s="625">
        <f>S44*3++T44*1+U44*0</f>
        <v>6</v>
      </c>
      <c r="W44" s="10"/>
      <c r="X44" s="10"/>
      <c r="Y44" s="10"/>
      <c r="Z44" s="10"/>
      <c r="AA44" s="10"/>
    </row>
    <row r="45" spans="1:27" ht="15.75">
      <c r="A45" s="83"/>
      <c r="B45" s="25">
        <v>40</v>
      </c>
      <c r="C45" s="503" t="s">
        <v>173</v>
      </c>
      <c r="D45" s="501">
        <v>4</v>
      </c>
      <c r="E45" s="496" t="s">
        <v>74</v>
      </c>
      <c r="F45" s="496" t="s">
        <v>158</v>
      </c>
      <c r="G45" s="497" t="s">
        <v>174</v>
      </c>
      <c r="H45" s="623" t="str">
        <f>VLOOKUP(E45,MD!$C$6:$K$66,3,FALSE)</f>
        <v>Alps - DM</v>
      </c>
      <c r="I45" s="618" t="s">
        <v>158</v>
      </c>
      <c r="J45" s="620" t="str">
        <f>VLOOKUP(G45,MD!$C$6:$K$66,3,FALSE)</f>
        <v>如意</v>
      </c>
      <c r="K45" s="620">
        <v>2</v>
      </c>
      <c r="L45" s="618">
        <v>42</v>
      </c>
      <c r="M45" s="618">
        <v>22</v>
      </c>
      <c r="N45" s="618">
        <v>0</v>
      </c>
      <c r="O45" s="615" t="s">
        <v>1005</v>
      </c>
      <c r="P45" s="621"/>
      <c r="Q45" s="624">
        <v>3</v>
      </c>
      <c r="R45" s="625" t="str">
        <f>J43</f>
        <v>Easy小強</v>
      </c>
      <c r="S45" s="625">
        <v>1</v>
      </c>
      <c r="T45" s="625">
        <v>0</v>
      </c>
      <c r="U45" s="625">
        <v>2</v>
      </c>
      <c r="V45" s="625">
        <f>S45*3++T45*1+U45*0</f>
        <v>3</v>
      </c>
      <c r="W45" s="10"/>
      <c r="X45" s="10"/>
      <c r="Y45" s="10"/>
      <c r="Z45" s="10"/>
      <c r="AA45" s="10"/>
    </row>
    <row r="46" spans="1:27" ht="16.5">
      <c r="A46" s="83"/>
      <c r="B46" s="27">
        <v>41</v>
      </c>
      <c r="C46" s="503" t="s">
        <v>173</v>
      </c>
      <c r="D46" s="501">
        <v>5</v>
      </c>
      <c r="E46" s="496" t="s">
        <v>65</v>
      </c>
      <c r="F46" s="496" t="s">
        <v>158</v>
      </c>
      <c r="G46" s="497" t="s">
        <v>174</v>
      </c>
      <c r="H46" s="626" t="str">
        <f>VLOOKUP(E46,MD!$C$6:$K$66,3,FALSE)</f>
        <v>Easy小強</v>
      </c>
      <c r="I46" s="618" t="s">
        <v>158</v>
      </c>
      <c r="J46" s="627" t="str">
        <f>VLOOKUP(G46,MD!$C$6:$K$66,3,FALSE)</f>
        <v>如意</v>
      </c>
      <c r="K46" s="620">
        <v>2</v>
      </c>
      <c r="L46" s="618">
        <v>42</v>
      </c>
      <c r="M46" s="618">
        <v>0</v>
      </c>
      <c r="N46" s="618">
        <v>0</v>
      </c>
      <c r="O46" s="638" t="s">
        <v>1038</v>
      </c>
      <c r="P46" s="621"/>
      <c r="Q46" s="624">
        <v>4</v>
      </c>
      <c r="R46" s="625" t="str">
        <f>J42</f>
        <v>如意</v>
      </c>
      <c r="S46" s="625">
        <v>0</v>
      </c>
      <c r="T46" s="625">
        <v>0</v>
      </c>
      <c r="U46" s="625">
        <v>3</v>
      </c>
      <c r="V46" s="625">
        <f>S46*3++T46*1+U46*0</f>
        <v>0</v>
      </c>
      <c r="W46" s="10"/>
      <c r="X46" s="10"/>
      <c r="Y46" s="10"/>
      <c r="Z46" s="10"/>
      <c r="AA46" s="10"/>
    </row>
    <row r="47" spans="1:27" ht="15.75">
      <c r="A47" s="83"/>
      <c r="B47" s="27">
        <v>42</v>
      </c>
      <c r="C47" s="254" t="s">
        <v>173</v>
      </c>
      <c r="D47" s="502">
        <v>6</v>
      </c>
      <c r="E47" s="484" t="s">
        <v>48</v>
      </c>
      <c r="F47" s="484" t="s">
        <v>158</v>
      </c>
      <c r="G47" s="485" t="s">
        <v>74</v>
      </c>
      <c r="H47" s="626" t="str">
        <f>VLOOKUP(E47,MD!$C$6:$K$66,3,FALSE)</f>
        <v>Aspiring Godzilla</v>
      </c>
      <c r="I47" s="618" t="s">
        <v>158</v>
      </c>
      <c r="J47" s="627" t="str">
        <f>VLOOKUP(G47,MD!$C$6:$K$66,3,FALSE)</f>
        <v>Alps - DM</v>
      </c>
      <c r="K47" s="627">
        <v>2</v>
      </c>
      <c r="L47" s="628">
        <v>42</v>
      </c>
      <c r="M47" s="628">
        <v>24</v>
      </c>
      <c r="N47" s="618">
        <v>0</v>
      </c>
      <c r="O47" s="615" t="s">
        <v>1046</v>
      </c>
      <c r="P47" s="630"/>
      <c r="Q47" s="630"/>
      <c r="R47" s="630"/>
      <c r="S47" s="630"/>
      <c r="T47" s="630"/>
      <c r="U47" s="630"/>
      <c r="V47" s="630"/>
      <c r="W47" s="10"/>
      <c r="X47" s="10"/>
      <c r="Y47" s="10"/>
      <c r="Z47" s="10"/>
      <c r="AA47" s="10"/>
    </row>
    <row r="48" spans="1:27" ht="15.75">
      <c r="A48" s="83"/>
      <c r="B48" s="21">
        <v>43</v>
      </c>
      <c r="C48" s="252" t="s">
        <v>175</v>
      </c>
      <c r="D48" s="500">
        <v>1</v>
      </c>
      <c r="E48" s="496" t="s">
        <v>49</v>
      </c>
      <c r="F48" s="496" t="s">
        <v>158</v>
      </c>
      <c r="G48" s="497" t="s">
        <v>176</v>
      </c>
      <c r="H48" s="617" t="str">
        <f>VLOOKUP(E48,MD!$C$6:$K$66,3,FALSE)</f>
        <v>ALPS-Meiji</v>
      </c>
      <c r="I48" s="618" t="s">
        <v>158</v>
      </c>
      <c r="J48" s="619" t="str">
        <f>VLOOKUP(G48,MD!$C$6:$K$66,3,FALSE)</f>
        <v>新絲蘿蔔皮</v>
      </c>
      <c r="K48" s="631">
        <v>2</v>
      </c>
      <c r="L48" s="632">
        <v>42</v>
      </c>
      <c r="M48" s="632">
        <v>15</v>
      </c>
      <c r="N48" s="618">
        <v>0</v>
      </c>
      <c r="O48" s="615" t="s">
        <v>1008</v>
      </c>
      <c r="P48" s="616" t="s">
        <v>175</v>
      </c>
      <c r="Q48" s="616" t="s">
        <v>155</v>
      </c>
      <c r="R48" s="622" t="s">
        <v>14</v>
      </c>
      <c r="S48" s="622" t="s">
        <v>156</v>
      </c>
      <c r="T48" s="622" t="s">
        <v>740</v>
      </c>
      <c r="U48" s="622" t="s">
        <v>157</v>
      </c>
      <c r="V48" s="622" t="s">
        <v>20</v>
      </c>
      <c r="W48" s="10"/>
      <c r="X48" s="10"/>
      <c r="Y48" s="10"/>
      <c r="Z48" s="10"/>
      <c r="AA48" s="10"/>
    </row>
    <row r="49" spans="1:27" ht="15.75">
      <c r="A49" s="83"/>
      <c r="B49" s="25">
        <v>44</v>
      </c>
      <c r="C49" s="503" t="s">
        <v>175</v>
      </c>
      <c r="D49" s="501">
        <v>2</v>
      </c>
      <c r="E49" s="496" t="s">
        <v>75</v>
      </c>
      <c r="F49" s="496" t="s">
        <v>158</v>
      </c>
      <c r="G49" s="497" t="s">
        <v>66</v>
      </c>
      <c r="H49" s="623">
        <f>VLOOKUP(E49,MD!$C$6:$K$66,3,FALSE)</f>
        <v>19986</v>
      </c>
      <c r="I49" s="618" t="s">
        <v>158</v>
      </c>
      <c r="J49" s="620" t="str">
        <f>VLOOKUP(G49,MD!$C$6:$K$66,3,FALSE)</f>
        <v>葵青-HeiKuen</v>
      </c>
      <c r="K49" s="620">
        <v>2</v>
      </c>
      <c r="L49" s="618">
        <v>42</v>
      </c>
      <c r="M49" s="618">
        <v>0</v>
      </c>
      <c r="N49" s="618">
        <v>0</v>
      </c>
      <c r="O49" s="639" t="s">
        <v>1039</v>
      </c>
      <c r="P49" s="616"/>
      <c r="Q49" s="624">
        <v>1</v>
      </c>
      <c r="R49" s="625" t="str">
        <f>H48</f>
        <v>ALPS-Meiji</v>
      </c>
      <c r="S49" s="625">
        <v>2</v>
      </c>
      <c r="T49" s="625">
        <v>1</v>
      </c>
      <c r="U49" s="625">
        <v>0</v>
      </c>
      <c r="V49" s="625">
        <f>S49*3++T49*1+U49*0</f>
        <v>7</v>
      </c>
      <c r="W49" s="10"/>
      <c r="X49" s="10"/>
      <c r="Y49" s="10"/>
      <c r="Z49" s="10"/>
      <c r="AA49" s="10"/>
    </row>
    <row r="50" spans="1:22" ht="15.75">
      <c r="A50" s="83"/>
      <c r="B50" s="25">
        <v>45</v>
      </c>
      <c r="C50" s="503" t="s">
        <v>175</v>
      </c>
      <c r="D50" s="501">
        <v>3</v>
      </c>
      <c r="E50" s="496" t="s">
        <v>49</v>
      </c>
      <c r="F50" s="496" t="s">
        <v>158</v>
      </c>
      <c r="G50" s="497" t="s">
        <v>66</v>
      </c>
      <c r="H50" s="623" t="str">
        <f>VLOOKUP(E50,MD!$C$6:$K$66,3,FALSE)</f>
        <v>ALPS-Meiji</v>
      </c>
      <c r="I50" s="618" t="s">
        <v>158</v>
      </c>
      <c r="J50" s="620" t="str">
        <f>VLOOKUP(G50,MD!$C$6:$K$66,3,FALSE)</f>
        <v>葵青-HeiKuen</v>
      </c>
      <c r="K50" s="620">
        <v>2</v>
      </c>
      <c r="L50" s="618">
        <v>42</v>
      </c>
      <c r="M50" s="618">
        <v>0</v>
      </c>
      <c r="N50" s="618">
        <v>0</v>
      </c>
      <c r="O50" s="639" t="s">
        <v>1039</v>
      </c>
      <c r="P50" s="616"/>
      <c r="Q50" s="624">
        <v>2</v>
      </c>
      <c r="R50" s="625">
        <f>H49</f>
        <v>19986</v>
      </c>
      <c r="S50" s="625">
        <v>2</v>
      </c>
      <c r="T50" s="625">
        <v>1</v>
      </c>
      <c r="U50" s="625">
        <v>0</v>
      </c>
      <c r="V50" s="625">
        <f>S50*3++T50*1+U50*0</f>
        <v>7</v>
      </c>
    </row>
    <row r="51" spans="1:22" ht="15.75">
      <c r="A51" s="83"/>
      <c r="B51" s="25">
        <v>46</v>
      </c>
      <c r="C51" s="503" t="s">
        <v>175</v>
      </c>
      <c r="D51" s="501">
        <v>4</v>
      </c>
      <c r="E51" s="496" t="s">
        <v>75</v>
      </c>
      <c r="F51" s="496" t="s">
        <v>158</v>
      </c>
      <c r="G51" s="497" t="s">
        <v>176</v>
      </c>
      <c r="H51" s="623">
        <f>VLOOKUP(E51,MD!$C$6:$K$66,3,FALSE)</f>
        <v>19986</v>
      </c>
      <c r="I51" s="618" t="s">
        <v>158</v>
      </c>
      <c r="J51" s="620" t="str">
        <f>VLOOKUP(G51,MD!$C$6:$K$66,3,FALSE)</f>
        <v>新絲蘿蔔皮</v>
      </c>
      <c r="K51" s="620">
        <v>2</v>
      </c>
      <c r="L51" s="618">
        <v>42</v>
      </c>
      <c r="M51" s="618">
        <v>22</v>
      </c>
      <c r="N51" s="618">
        <v>0</v>
      </c>
      <c r="O51" s="615" t="s">
        <v>1006</v>
      </c>
      <c r="P51" s="616"/>
      <c r="Q51" s="624">
        <v>3</v>
      </c>
      <c r="R51" s="625" t="str">
        <f>H52</f>
        <v>葵青-HeiKuen</v>
      </c>
      <c r="S51" s="625">
        <v>0</v>
      </c>
      <c r="T51" s="625">
        <v>1</v>
      </c>
      <c r="U51" s="625">
        <v>2</v>
      </c>
      <c r="V51" s="625">
        <f>S51*3++T51*1+U51*0</f>
        <v>1</v>
      </c>
    </row>
    <row r="52" spans="1:22" ht="15.75">
      <c r="A52" s="83"/>
      <c r="B52" s="27">
        <v>47</v>
      </c>
      <c r="C52" s="503" t="s">
        <v>175</v>
      </c>
      <c r="D52" s="501">
        <v>5</v>
      </c>
      <c r="E52" s="496" t="s">
        <v>66</v>
      </c>
      <c r="F52" s="496" t="s">
        <v>158</v>
      </c>
      <c r="G52" s="497" t="s">
        <v>176</v>
      </c>
      <c r="H52" s="626" t="str">
        <f>VLOOKUP(E52,MD!$C$6:$K$66,3,FALSE)</f>
        <v>葵青-HeiKuen</v>
      </c>
      <c r="I52" s="618" t="s">
        <v>158</v>
      </c>
      <c r="J52" s="627" t="str">
        <f>VLOOKUP(G52,MD!$C$6:$K$66,3,FALSE)</f>
        <v>新絲蘿蔔皮</v>
      </c>
      <c r="K52" s="620">
        <v>1</v>
      </c>
      <c r="L52" s="618">
        <v>38</v>
      </c>
      <c r="M52" s="618">
        <v>32</v>
      </c>
      <c r="N52" s="618">
        <v>1</v>
      </c>
      <c r="O52" s="615" t="s">
        <v>1045</v>
      </c>
      <c r="P52" s="616"/>
      <c r="Q52" s="624">
        <v>4</v>
      </c>
      <c r="R52" s="625" t="str">
        <f>J52</f>
        <v>新絲蘿蔔皮</v>
      </c>
      <c r="S52" s="625">
        <v>0</v>
      </c>
      <c r="T52" s="625">
        <v>1</v>
      </c>
      <c r="U52" s="625">
        <v>2</v>
      </c>
      <c r="V52" s="625">
        <f>S52*3++T52*1+U52*0</f>
        <v>1</v>
      </c>
    </row>
    <row r="53" spans="1:22" ht="15.75">
      <c r="A53" s="83"/>
      <c r="B53" s="27">
        <v>48</v>
      </c>
      <c r="C53" s="254" t="s">
        <v>175</v>
      </c>
      <c r="D53" s="502">
        <v>6</v>
      </c>
      <c r="E53" s="484" t="s">
        <v>49</v>
      </c>
      <c r="F53" s="484" t="s">
        <v>158</v>
      </c>
      <c r="G53" s="485" t="s">
        <v>75</v>
      </c>
      <c r="H53" s="626" t="str">
        <f>VLOOKUP(E53,MD!$C$6:$K$66,3,FALSE)</f>
        <v>ALPS-Meiji</v>
      </c>
      <c r="I53" s="618" t="s">
        <v>158</v>
      </c>
      <c r="J53" s="627">
        <f>VLOOKUP(G53,MD!$C$6:$K$66,3,FALSE)</f>
        <v>19986</v>
      </c>
      <c r="K53" s="627">
        <v>1</v>
      </c>
      <c r="L53" s="628">
        <v>39</v>
      </c>
      <c r="M53" s="628">
        <v>36</v>
      </c>
      <c r="N53" s="618">
        <v>1</v>
      </c>
      <c r="O53" s="615" t="s">
        <v>1037</v>
      </c>
      <c r="P53" s="319"/>
      <c r="Q53" s="319"/>
      <c r="R53" s="11"/>
      <c r="S53" s="11"/>
      <c r="T53" s="11"/>
      <c r="U53" s="11"/>
      <c r="V53" s="616"/>
    </row>
    <row r="54" spans="1:17" ht="15.75" hidden="1">
      <c r="A54" s="24"/>
      <c r="B54" s="187"/>
      <c r="C54" s="188"/>
      <c r="D54" s="189"/>
      <c r="E54" s="190"/>
      <c r="F54" s="191"/>
      <c r="G54" s="192"/>
      <c r="H54" s="54"/>
      <c r="I54" s="54"/>
      <c r="J54" s="54"/>
      <c r="K54" s="14"/>
      <c r="L54" s="14"/>
      <c r="M54" s="14"/>
      <c r="N54" s="14"/>
      <c r="O54" s="182"/>
      <c r="P54" s="28"/>
      <c r="Q54" s="28"/>
    </row>
    <row r="55" spans="1:17" ht="15.75" hidden="1">
      <c r="A55" s="24"/>
      <c r="B55" s="193"/>
      <c r="C55" s="188"/>
      <c r="D55" s="189"/>
      <c r="E55" s="190"/>
      <c r="F55" s="191"/>
      <c r="G55" s="192"/>
      <c r="H55" s="39"/>
      <c r="I55" s="39"/>
      <c r="J55" s="39"/>
      <c r="K55" s="14"/>
      <c r="L55" s="14"/>
      <c r="M55" s="14"/>
      <c r="N55" s="14"/>
      <c r="O55" s="182"/>
      <c r="P55" s="28"/>
      <c r="Q55" s="28"/>
    </row>
    <row r="56" spans="1:17" ht="15.75" hidden="1">
      <c r="A56" s="24"/>
      <c r="B56" s="193"/>
      <c r="C56" s="188"/>
      <c r="D56" s="189"/>
      <c r="E56" s="190"/>
      <c r="F56" s="191"/>
      <c r="G56" s="192"/>
      <c r="H56" s="39"/>
      <c r="I56" s="39"/>
      <c r="J56" s="39"/>
      <c r="K56" s="14"/>
      <c r="L56" s="14"/>
      <c r="M56" s="14"/>
      <c r="N56" s="14"/>
      <c r="O56" s="182"/>
      <c r="P56" s="28"/>
      <c r="Q56" s="28"/>
    </row>
    <row r="57" spans="1:17" ht="15.75" hidden="1">
      <c r="A57" s="24"/>
      <c r="B57" s="193"/>
      <c r="C57" s="188"/>
      <c r="D57" s="189"/>
      <c r="E57" s="190"/>
      <c r="F57" s="191"/>
      <c r="G57" s="192"/>
      <c r="H57" s="39"/>
      <c r="I57" s="39"/>
      <c r="J57" s="39"/>
      <c r="K57" s="14"/>
      <c r="L57" s="14"/>
      <c r="M57" s="14"/>
      <c r="N57" s="14"/>
      <c r="O57" s="182"/>
      <c r="P57" s="28"/>
      <c r="Q57" s="28"/>
    </row>
    <row r="58" spans="1:17" ht="15.75" hidden="1">
      <c r="A58" s="24"/>
      <c r="B58" s="193"/>
      <c r="C58" s="188"/>
      <c r="D58" s="189"/>
      <c r="E58" s="190"/>
      <c r="F58" s="191"/>
      <c r="G58" s="192"/>
      <c r="H58" s="39"/>
      <c r="I58" s="39"/>
      <c r="J58" s="39"/>
      <c r="K58" s="14"/>
      <c r="L58" s="14"/>
      <c r="M58" s="14"/>
      <c r="N58" s="14"/>
      <c r="O58" s="182"/>
      <c r="P58" s="28"/>
      <c r="Q58" s="28"/>
    </row>
    <row r="59" spans="1:17" ht="15.75" hidden="1">
      <c r="A59" s="24"/>
      <c r="B59" s="193"/>
      <c r="C59" s="188"/>
      <c r="D59" s="189"/>
      <c r="E59" s="190"/>
      <c r="F59" s="191"/>
      <c r="G59" s="192"/>
      <c r="H59" s="39"/>
      <c r="I59" s="39"/>
      <c r="J59" s="39"/>
      <c r="K59" s="14"/>
      <c r="L59" s="14"/>
      <c r="M59" s="14"/>
      <c r="N59" s="14"/>
      <c r="O59" s="182"/>
      <c r="P59" s="28"/>
      <c r="Q59" s="28"/>
    </row>
    <row r="60" spans="1:17" ht="15.75" hidden="1">
      <c r="A60" s="24"/>
      <c r="B60" s="193"/>
      <c r="C60" s="188"/>
      <c r="D60" s="189"/>
      <c r="E60" s="190"/>
      <c r="F60" s="191"/>
      <c r="G60" s="192"/>
      <c r="H60" s="39"/>
      <c r="I60" s="39"/>
      <c r="J60" s="39"/>
      <c r="K60" s="14"/>
      <c r="L60" s="14"/>
      <c r="M60" s="14"/>
      <c r="N60" s="14"/>
      <c r="O60" s="182"/>
      <c r="P60" s="28"/>
      <c r="Q60" s="28"/>
    </row>
    <row r="61" spans="1:17" ht="15.75" hidden="1">
      <c r="A61" s="24"/>
      <c r="B61" s="193"/>
      <c r="C61" s="188"/>
      <c r="D61" s="189"/>
      <c r="E61" s="190"/>
      <c r="F61" s="191"/>
      <c r="G61" s="192"/>
      <c r="H61" s="39"/>
      <c r="I61" s="39"/>
      <c r="J61" s="39"/>
      <c r="K61" s="14"/>
      <c r="L61" s="14"/>
      <c r="M61" s="14"/>
      <c r="N61" s="14"/>
      <c r="O61" s="182"/>
      <c r="P61" s="28"/>
      <c r="Q61" s="28"/>
    </row>
    <row r="62" spans="1:17" ht="15.75" hidden="1">
      <c r="A62" s="24"/>
      <c r="B62" s="193"/>
      <c r="C62" s="188"/>
      <c r="D62" s="189"/>
      <c r="E62" s="190"/>
      <c r="F62" s="191"/>
      <c r="G62" s="192"/>
      <c r="H62" s="39"/>
      <c r="I62" s="39"/>
      <c r="J62" s="39"/>
      <c r="K62" s="14"/>
      <c r="L62" s="14"/>
      <c r="M62" s="14"/>
      <c r="N62" s="14"/>
      <c r="O62" s="182"/>
      <c r="P62" s="28"/>
      <c r="Q62" s="28"/>
    </row>
    <row r="63" spans="1:17" ht="15.75" hidden="1">
      <c r="A63" s="24"/>
      <c r="B63" s="193"/>
      <c r="C63" s="188"/>
      <c r="D63" s="189"/>
      <c r="E63" s="190"/>
      <c r="F63" s="191"/>
      <c r="G63" s="192"/>
      <c r="H63" s="39"/>
      <c r="I63" s="39"/>
      <c r="J63" s="39"/>
      <c r="K63" s="14"/>
      <c r="L63" s="14"/>
      <c r="M63" s="14"/>
      <c r="N63" s="14"/>
      <c r="O63" s="182"/>
      <c r="P63" s="28"/>
      <c r="Q63" s="28"/>
    </row>
    <row r="64" spans="1:17" ht="15.75" hidden="1">
      <c r="A64" s="24"/>
      <c r="B64" s="193"/>
      <c r="C64" s="188"/>
      <c r="D64" s="189"/>
      <c r="E64" s="190"/>
      <c r="F64" s="191"/>
      <c r="G64" s="192"/>
      <c r="H64" s="39"/>
      <c r="I64" s="39"/>
      <c r="J64" s="39"/>
      <c r="K64" s="14"/>
      <c r="L64" s="14"/>
      <c r="M64" s="14"/>
      <c r="N64" s="14"/>
      <c r="O64" s="182"/>
      <c r="P64" s="28"/>
      <c r="Q64" s="28"/>
    </row>
    <row r="65" spans="1:17" ht="15.75" hidden="1">
      <c r="A65" s="24"/>
      <c r="B65" s="193"/>
      <c r="C65" s="188"/>
      <c r="D65" s="189"/>
      <c r="E65" s="190"/>
      <c r="F65" s="191"/>
      <c r="G65" s="192"/>
      <c r="H65" s="39"/>
      <c r="I65" s="39"/>
      <c r="J65" s="39"/>
      <c r="K65" s="14"/>
      <c r="L65" s="14"/>
      <c r="M65" s="14"/>
      <c r="N65" s="14"/>
      <c r="O65" s="182"/>
      <c r="P65" s="28"/>
      <c r="Q65" s="28"/>
    </row>
    <row r="66" spans="1:17" ht="15.75" hidden="1">
      <c r="A66" s="24"/>
      <c r="B66" s="193"/>
      <c r="C66" s="188"/>
      <c r="D66" s="189"/>
      <c r="E66" s="190"/>
      <c r="F66" s="191"/>
      <c r="G66" s="192"/>
      <c r="H66" s="39"/>
      <c r="I66" s="39"/>
      <c r="J66" s="39"/>
      <c r="K66" s="14"/>
      <c r="L66" s="14"/>
      <c r="M66" s="14"/>
      <c r="N66" s="14"/>
      <c r="O66" s="182"/>
      <c r="P66" s="28"/>
      <c r="Q66" s="28"/>
    </row>
    <row r="67" spans="1:17" ht="15.75" hidden="1">
      <c r="A67" s="24"/>
      <c r="B67" s="193"/>
      <c r="C67" s="188"/>
      <c r="D67" s="189"/>
      <c r="E67" s="190"/>
      <c r="F67" s="191"/>
      <c r="G67" s="192"/>
      <c r="H67" s="39"/>
      <c r="I67" s="39"/>
      <c r="J67" s="39"/>
      <c r="K67" s="14"/>
      <c r="L67" s="14"/>
      <c r="M67" s="14"/>
      <c r="N67" s="14"/>
      <c r="O67" s="182"/>
      <c r="P67" s="28"/>
      <c r="Q67" s="28"/>
    </row>
    <row r="68" spans="1:17" ht="15.75" hidden="1">
      <c r="A68" s="24"/>
      <c r="B68" s="193"/>
      <c r="C68" s="188"/>
      <c r="D68" s="189"/>
      <c r="E68" s="190"/>
      <c r="F68" s="191"/>
      <c r="G68" s="192"/>
      <c r="H68" s="39"/>
      <c r="I68" s="39"/>
      <c r="J68" s="39"/>
      <c r="K68" s="14"/>
      <c r="L68" s="14"/>
      <c r="M68" s="14"/>
      <c r="N68" s="14"/>
      <c r="O68" s="182"/>
      <c r="P68" s="28"/>
      <c r="Q68" s="28"/>
    </row>
    <row r="69" spans="1:17" ht="15.75" hidden="1">
      <c r="A69" s="24"/>
      <c r="B69" s="193"/>
      <c r="C69" s="188"/>
      <c r="D69" s="189"/>
      <c r="E69" s="190"/>
      <c r="F69" s="191"/>
      <c r="G69" s="192"/>
      <c r="H69" s="39"/>
      <c r="I69" s="39"/>
      <c r="J69" s="39"/>
      <c r="K69" s="14"/>
      <c r="L69" s="14"/>
      <c r="M69" s="14"/>
      <c r="N69" s="14"/>
      <c r="O69" s="182"/>
      <c r="P69" s="28"/>
      <c r="Q69" s="28"/>
    </row>
    <row r="70" spans="1:17" ht="15.75" hidden="1">
      <c r="A70" s="24"/>
      <c r="B70" s="193"/>
      <c r="C70" s="188"/>
      <c r="D70" s="189"/>
      <c r="E70" s="190"/>
      <c r="F70" s="191"/>
      <c r="G70" s="192"/>
      <c r="H70" s="39"/>
      <c r="I70" s="39"/>
      <c r="J70" s="39"/>
      <c r="K70" s="14"/>
      <c r="L70" s="14"/>
      <c r="M70" s="14"/>
      <c r="N70" s="14"/>
      <c r="O70" s="182"/>
      <c r="P70" s="28"/>
      <c r="Q70" s="28"/>
    </row>
    <row r="71" spans="1:17" ht="15.75" hidden="1">
      <c r="A71" s="24"/>
      <c r="B71" s="193"/>
      <c r="C71" s="188"/>
      <c r="D71" s="189"/>
      <c r="E71" s="190"/>
      <c r="F71" s="191"/>
      <c r="G71" s="192"/>
      <c r="H71" s="39"/>
      <c r="I71" s="39"/>
      <c r="J71" s="39"/>
      <c r="K71" s="14"/>
      <c r="L71" s="14"/>
      <c r="M71" s="14"/>
      <c r="N71" s="14"/>
      <c r="O71" s="182"/>
      <c r="P71" s="28"/>
      <c r="Q71" s="28"/>
    </row>
    <row r="72" spans="1:22" ht="15.75" hidden="1">
      <c r="A72" s="24">
        <f>IF(IV50&lt;&gt;IV50,IV50,"")</f>
      </c>
      <c r="B72" s="194">
        <v>25</v>
      </c>
      <c r="C72" s="195" t="s">
        <v>219</v>
      </c>
      <c r="D72" s="196">
        <v>1</v>
      </c>
      <c r="E72" s="197" t="s">
        <v>76</v>
      </c>
      <c r="F72" s="26" t="s">
        <v>158</v>
      </c>
      <c r="G72" s="198" t="s">
        <v>99</v>
      </c>
      <c r="H72" s="39" t="e">
        <f>VLOOKUP(E72,MD!$C$6:$K$66,3,FALSE)</f>
        <v>#N/A</v>
      </c>
      <c r="I72" s="39" t="s">
        <v>158</v>
      </c>
      <c r="J72" s="39" t="e">
        <f>VLOOKUP(G72,MD!$C$6:$K$66,3,FALSE)</f>
        <v>#N/A</v>
      </c>
      <c r="K72" s="14"/>
      <c r="L72" s="14"/>
      <c r="M72" s="14"/>
      <c r="N72" s="14"/>
      <c r="O72" s="182"/>
      <c r="P72" s="9" t="s">
        <v>155</v>
      </c>
      <c r="Q72" s="7" t="s">
        <v>14</v>
      </c>
      <c r="R72" s="7" t="s">
        <v>156</v>
      </c>
      <c r="S72" s="7" t="s">
        <v>157</v>
      </c>
      <c r="T72" s="7"/>
      <c r="U72" s="7" t="s">
        <v>20</v>
      </c>
      <c r="V72" s="9" t="s">
        <v>220</v>
      </c>
    </row>
    <row r="73" spans="1:27" ht="15.75" hidden="1">
      <c r="A73" s="24">
        <f aca="true" t="shared" si="0" ref="A73:A87">IF(IV72&lt;&gt;IV72,IV72,"")</f>
      </c>
      <c r="B73" s="193">
        <v>26</v>
      </c>
      <c r="C73" s="199" t="s">
        <v>219</v>
      </c>
      <c r="D73" s="196">
        <v>2</v>
      </c>
      <c r="E73" s="197" t="s">
        <v>84</v>
      </c>
      <c r="F73" s="26" t="s">
        <v>158</v>
      </c>
      <c r="G73" s="198" t="s">
        <v>99</v>
      </c>
      <c r="H73" s="39" t="e">
        <f>VLOOKUP(E73,MD!$C$6:$K$66,3,FALSE)</f>
        <v>#N/A</v>
      </c>
      <c r="I73" s="39" t="s">
        <v>158</v>
      </c>
      <c r="J73" s="39" t="e">
        <f>VLOOKUP(G73,MD!$C$6:$K$66,3,FALSE)</f>
        <v>#N/A</v>
      </c>
      <c r="K73" s="14"/>
      <c r="L73" s="14"/>
      <c r="M73" s="14"/>
      <c r="N73" s="14"/>
      <c r="O73" s="182"/>
      <c r="P73" s="17">
        <v>1</v>
      </c>
      <c r="Q73" s="23"/>
      <c r="R73" s="23"/>
      <c r="S73" s="23"/>
      <c r="T73" s="23"/>
      <c r="U73" s="23">
        <f>R73*3+S73*0</f>
        <v>0</v>
      </c>
      <c r="W73" s="17">
        <v>1</v>
      </c>
      <c r="X73" s="23"/>
      <c r="Y73" s="23"/>
      <c r="Z73" s="23"/>
      <c r="AA73" s="23">
        <f>Y73*3+Z73*0</f>
        <v>0</v>
      </c>
    </row>
    <row r="74" spans="1:27" ht="15.75" hidden="1">
      <c r="A74" s="24">
        <f t="shared" si="0"/>
      </c>
      <c r="B74" s="194">
        <v>27</v>
      </c>
      <c r="C74" s="200" t="s">
        <v>219</v>
      </c>
      <c r="D74" s="201">
        <v>3</v>
      </c>
      <c r="E74" s="190" t="s">
        <v>76</v>
      </c>
      <c r="F74" s="191" t="s">
        <v>158</v>
      </c>
      <c r="G74" s="192" t="s">
        <v>84</v>
      </c>
      <c r="H74" s="39" t="e">
        <f>VLOOKUP(E74,MD!$C$6:$K$66,3,FALSE)</f>
        <v>#N/A</v>
      </c>
      <c r="I74" s="39" t="s">
        <v>158</v>
      </c>
      <c r="J74" s="39" t="e">
        <f>VLOOKUP(G74,MD!$C$6:$K$66,3,FALSE)</f>
        <v>#N/A</v>
      </c>
      <c r="K74" s="14"/>
      <c r="L74" s="14"/>
      <c r="M74" s="14"/>
      <c r="N74" s="14"/>
      <c r="O74" s="182"/>
      <c r="P74" s="17">
        <v>2</v>
      </c>
      <c r="Q74" s="23"/>
      <c r="R74" s="23"/>
      <c r="S74" s="23"/>
      <c r="T74" s="23"/>
      <c r="U74" s="23">
        <f>R74*3+S74*0</f>
        <v>0</v>
      </c>
      <c r="W74" s="17">
        <v>2</v>
      </c>
      <c r="X74" s="23"/>
      <c r="Y74" s="23"/>
      <c r="Z74" s="23"/>
      <c r="AA74" s="23">
        <f>Y74*3+Z74*0</f>
        <v>0</v>
      </c>
    </row>
    <row r="75" spans="1:27" ht="15.75" hidden="1">
      <c r="A75" s="24">
        <f t="shared" si="0"/>
      </c>
      <c r="B75" s="193">
        <v>28</v>
      </c>
      <c r="C75" s="199" t="s">
        <v>220</v>
      </c>
      <c r="D75" s="196">
        <v>1</v>
      </c>
      <c r="E75" s="197" t="s">
        <v>77</v>
      </c>
      <c r="F75" s="26" t="s">
        <v>158</v>
      </c>
      <c r="G75" s="198" t="s">
        <v>98</v>
      </c>
      <c r="H75" s="39" t="e">
        <f>VLOOKUP(E75,MD!$C$6:$K$66,3,FALSE)</f>
        <v>#N/A</v>
      </c>
      <c r="I75" s="52" t="s">
        <v>158</v>
      </c>
      <c r="J75" s="39" t="e">
        <f>VLOOKUP(G75,MD!$C$6:$K$66,3,FALSE)</f>
        <v>#N/A</v>
      </c>
      <c r="K75" s="14"/>
      <c r="L75" s="14"/>
      <c r="M75" s="14"/>
      <c r="N75" s="14"/>
      <c r="O75" s="182"/>
      <c r="P75" s="17">
        <v>3</v>
      </c>
      <c r="Q75" s="23"/>
      <c r="R75" s="23"/>
      <c r="S75" s="23"/>
      <c r="T75" s="23"/>
      <c r="U75" s="23">
        <f>R75*3+S75*0</f>
        <v>0</v>
      </c>
      <c r="W75" s="17"/>
      <c r="X75" s="23"/>
      <c r="Y75" s="23"/>
      <c r="Z75" s="23"/>
      <c r="AA75" s="23"/>
    </row>
    <row r="76" spans="1:27" ht="15.75" hidden="1">
      <c r="A76" s="24">
        <f t="shared" si="0"/>
      </c>
      <c r="B76" s="194">
        <v>29</v>
      </c>
      <c r="C76" s="199" t="s">
        <v>220</v>
      </c>
      <c r="D76" s="196">
        <v>2</v>
      </c>
      <c r="E76" s="197" t="s">
        <v>85</v>
      </c>
      <c r="F76" s="26" t="s">
        <v>158</v>
      </c>
      <c r="G76" s="198" t="s">
        <v>98</v>
      </c>
      <c r="H76" s="39" t="e">
        <f>VLOOKUP(E76,MD!$C$6:$K$66,3,FALSE)</f>
        <v>#N/A</v>
      </c>
      <c r="I76" s="54" t="s">
        <v>158</v>
      </c>
      <c r="J76" s="39" t="e">
        <f>VLOOKUP(G76,MD!$C$6:$K$66,3,FALSE)</f>
        <v>#N/A</v>
      </c>
      <c r="K76" s="14"/>
      <c r="L76" s="14"/>
      <c r="M76" s="14"/>
      <c r="N76" s="14"/>
      <c r="O76" s="182"/>
      <c r="P76" s="17"/>
      <c r="Q76" s="30"/>
      <c r="R76" s="23"/>
      <c r="S76" s="23"/>
      <c r="T76" s="23"/>
      <c r="U76" s="23"/>
      <c r="W76" s="17"/>
      <c r="X76" s="30"/>
      <c r="Y76" s="23"/>
      <c r="Z76" s="23"/>
      <c r="AA76" s="23"/>
    </row>
    <row r="77" spans="1:24" ht="15.75" hidden="1">
      <c r="A77" s="24">
        <f t="shared" si="0"/>
      </c>
      <c r="B77" s="193">
        <v>30</v>
      </c>
      <c r="C77" s="199" t="s">
        <v>220</v>
      </c>
      <c r="D77" s="189">
        <v>3</v>
      </c>
      <c r="E77" s="190" t="s">
        <v>77</v>
      </c>
      <c r="F77" s="191" t="s">
        <v>158</v>
      </c>
      <c r="G77" s="192" t="s">
        <v>85</v>
      </c>
      <c r="H77" s="39" t="e">
        <f>VLOOKUP(E77,MD!$C$6:$K$66,3,FALSE)</f>
        <v>#N/A</v>
      </c>
      <c r="I77" s="39" t="s">
        <v>158</v>
      </c>
      <c r="J77" s="39" t="e">
        <f>VLOOKUP(G77,MD!$C$6:$K$66,3,FALSE)</f>
        <v>#N/A</v>
      </c>
      <c r="K77" s="14"/>
      <c r="L77" s="14"/>
      <c r="M77" s="14"/>
      <c r="N77" s="14"/>
      <c r="O77" s="182"/>
      <c r="P77" s="28"/>
      <c r="Q77" s="28"/>
      <c r="W77" s="28"/>
      <c r="X77" s="28"/>
    </row>
    <row r="78" spans="1:27" ht="15.75" hidden="1">
      <c r="A78" s="24">
        <f t="shared" si="0"/>
      </c>
      <c r="B78" s="194">
        <v>31</v>
      </c>
      <c r="C78" s="195" t="s">
        <v>221</v>
      </c>
      <c r="D78" s="196">
        <v>1</v>
      </c>
      <c r="E78" s="202" t="s">
        <v>78</v>
      </c>
      <c r="F78" s="203" t="s">
        <v>158</v>
      </c>
      <c r="G78" s="204" t="s">
        <v>97</v>
      </c>
      <c r="H78" s="39" t="e">
        <f>VLOOKUP(E78,MD!$C$6:$K$66,3,FALSE)</f>
        <v>#N/A</v>
      </c>
      <c r="I78" s="39" t="s">
        <v>158</v>
      </c>
      <c r="J78" s="39" t="e">
        <f>VLOOKUP(G78,MD!$C$6:$K$66,3,FALSE)</f>
        <v>#N/A</v>
      </c>
      <c r="K78" s="14"/>
      <c r="L78" s="14"/>
      <c r="M78" s="14"/>
      <c r="N78" s="14"/>
      <c r="O78" s="182"/>
      <c r="P78" s="9" t="s">
        <v>155</v>
      </c>
      <c r="Q78" s="7" t="s">
        <v>14</v>
      </c>
      <c r="R78" s="7" t="s">
        <v>156</v>
      </c>
      <c r="S78" s="7" t="s">
        <v>157</v>
      </c>
      <c r="T78" s="7"/>
      <c r="U78" s="7" t="s">
        <v>20</v>
      </c>
      <c r="V78" s="9" t="s">
        <v>222</v>
      </c>
      <c r="W78" s="9" t="s">
        <v>155</v>
      </c>
      <c r="X78" s="7" t="s">
        <v>14</v>
      </c>
      <c r="Y78" s="7" t="s">
        <v>156</v>
      </c>
      <c r="Z78" s="7" t="s">
        <v>157</v>
      </c>
      <c r="AA78" s="7" t="s">
        <v>20</v>
      </c>
    </row>
    <row r="79" spans="1:27" ht="15.75" hidden="1">
      <c r="A79" s="24">
        <f t="shared" si="0"/>
      </c>
      <c r="B79" s="193">
        <v>32</v>
      </c>
      <c r="C79" s="199" t="s">
        <v>221</v>
      </c>
      <c r="D79" s="196">
        <v>2</v>
      </c>
      <c r="E79" s="197" t="s">
        <v>86</v>
      </c>
      <c r="F79" s="26" t="s">
        <v>158</v>
      </c>
      <c r="G79" s="198" t="s">
        <v>97</v>
      </c>
      <c r="H79" s="39" t="e">
        <f>VLOOKUP(E79,MD!$C$6:$K$66,3,FALSE)</f>
        <v>#N/A</v>
      </c>
      <c r="I79" s="39" t="s">
        <v>158</v>
      </c>
      <c r="J79" s="39" t="e">
        <f>VLOOKUP(G79,MD!$C$6:$K$66,3,FALSE)</f>
        <v>#N/A</v>
      </c>
      <c r="K79" s="14"/>
      <c r="L79" s="14"/>
      <c r="M79" s="14"/>
      <c r="N79" s="14"/>
      <c r="O79" s="182"/>
      <c r="P79" s="17">
        <v>1</v>
      </c>
      <c r="Q79" s="23"/>
      <c r="R79" s="23"/>
      <c r="S79" s="23"/>
      <c r="T79" s="23"/>
      <c r="U79" s="23">
        <f>R79*3+S79*0</f>
        <v>0</v>
      </c>
      <c r="W79" s="17">
        <v>1</v>
      </c>
      <c r="X79" s="23"/>
      <c r="Y79" s="23"/>
      <c r="Z79" s="23"/>
      <c r="AA79" s="23">
        <f>Y79*3+Z79*0</f>
        <v>0</v>
      </c>
    </row>
    <row r="80" spans="1:27" ht="15.75" hidden="1">
      <c r="A80" s="24">
        <f t="shared" si="0"/>
      </c>
      <c r="B80" s="194">
        <v>33</v>
      </c>
      <c r="C80" s="200" t="s">
        <v>221</v>
      </c>
      <c r="D80" s="201">
        <v>3</v>
      </c>
      <c r="E80" s="190" t="s">
        <v>78</v>
      </c>
      <c r="F80" s="191" t="s">
        <v>158</v>
      </c>
      <c r="G80" s="192" t="s">
        <v>86</v>
      </c>
      <c r="H80" s="39" t="e">
        <f>VLOOKUP(E80,MD!$C$6:$K$66,3,FALSE)</f>
        <v>#N/A</v>
      </c>
      <c r="I80" s="39" t="s">
        <v>158</v>
      </c>
      <c r="J80" s="39" t="e">
        <f>VLOOKUP(G80,MD!$C$6:$K$66,3,FALSE)</f>
        <v>#N/A</v>
      </c>
      <c r="K80" s="14"/>
      <c r="L80" s="14"/>
      <c r="M80" s="14"/>
      <c r="N80" s="14"/>
      <c r="O80" s="182"/>
      <c r="P80" s="17">
        <v>2</v>
      </c>
      <c r="Q80" s="23"/>
      <c r="R80" s="23"/>
      <c r="S80" s="23"/>
      <c r="T80" s="23"/>
      <c r="U80" s="23">
        <f>R80*3+S80*0</f>
        <v>0</v>
      </c>
      <c r="W80" s="17">
        <v>2</v>
      </c>
      <c r="X80" s="23"/>
      <c r="Y80" s="23"/>
      <c r="Z80" s="23"/>
      <c r="AA80" s="23">
        <f>Y80*3+Z80*0</f>
        <v>0</v>
      </c>
    </row>
    <row r="81" spans="1:27" ht="15.75" hidden="1">
      <c r="A81" s="24">
        <f t="shared" si="0"/>
      </c>
      <c r="B81" s="193">
        <v>34</v>
      </c>
      <c r="C81" s="199" t="s">
        <v>222</v>
      </c>
      <c r="D81" s="196">
        <v>1</v>
      </c>
      <c r="E81" s="197" t="s">
        <v>79</v>
      </c>
      <c r="F81" s="26" t="s">
        <v>158</v>
      </c>
      <c r="G81" s="198" t="s">
        <v>96</v>
      </c>
      <c r="H81" s="39" t="e">
        <f>VLOOKUP(E81,MD!$C$6:$K$66,3,FALSE)</f>
        <v>#N/A</v>
      </c>
      <c r="I81" s="39" t="s">
        <v>158</v>
      </c>
      <c r="J81" s="39" t="e">
        <f>VLOOKUP(G81,MD!$C$6:$K$66,3,FALSE)</f>
        <v>#N/A</v>
      </c>
      <c r="K81" s="14"/>
      <c r="L81" s="14"/>
      <c r="M81" s="14"/>
      <c r="N81" s="14"/>
      <c r="O81" s="182"/>
      <c r="P81" s="17"/>
      <c r="Q81" s="30"/>
      <c r="R81" s="23"/>
      <c r="S81" s="23"/>
      <c r="T81" s="23"/>
      <c r="U81" s="23"/>
      <c r="W81" s="17"/>
      <c r="X81" s="30"/>
      <c r="Y81" s="23"/>
      <c r="Z81" s="23"/>
      <c r="AA81" s="23"/>
    </row>
    <row r="82" spans="1:27" ht="15.75" hidden="1">
      <c r="A82" s="24">
        <f t="shared" si="0"/>
      </c>
      <c r="B82" s="194">
        <v>35</v>
      </c>
      <c r="C82" s="199" t="s">
        <v>222</v>
      </c>
      <c r="D82" s="196">
        <v>2</v>
      </c>
      <c r="E82" s="197" t="s">
        <v>87</v>
      </c>
      <c r="F82" s="26" t="s">
        <v>158</v>
      </c>
      <c r="G82" s="198" t="s">
        <v>96</v>
      </c>
      <c r="H82" s="39" t="e">
        <f>VLOOKUP(E82,MD!$C$6:$K$66,3,FALSE)</f>
        <v>#N/A</v>
      </c>
      <c r="I82" s="39" t="s">
        <v>158</v>
      </c>
      <c r="J82" s="39" t="e">
        <f>VLOOKUP(G82,MD!$C$6:$K$66,3,FALSE)</f>
        <v>#N/A</v>
      </c>
      <c r="K82" s="14"/>
      <c r="L82" s="14"/>
      <c r="M82" s="14"/>
      <c r="N82" s="14"/>
      <c r="O82" s="182"/>
      <c r="P82" s="17"/>
      <c r="Q82" s="30"/>
      <c r="R82" s="23"/>
      <c r="S82" s="23"/>
      <c r="T82" s="23"/>
      <c r="U82" s="23"/>
      <c r="W82" s="17"/>
      <c r="X82" s="30"/>
      <c r="Y82" s="23"/>
      <c r="Z82" s="23"/>
      <c r="AA82" s="23"/>
    </row>
    <row r="83" spans="1:24" ht="15.75" hidden="1">
      <c r="A83" s="24">
        <f t="shared" si="0"/>
      </c>
      <c r="B83" s="193">
        <v>36</v>
      </c>
      <c r="C83" s="200" t="s">
        <v>222</v>
      </c>
      <c r="D83" s="189">
        <v>3</v>
      </c>
      <c r="E83" s="190" t="s">
        <v>79</v>
      </c>
      <c r="F83" s="191" t="s">
        <v>158</v>
      </c>
      <c r="G83" s="192" t="s">
        <v>87</v>
      </c>
      <c r="H83" s="39" t="e">
        <f>VLOOKUP(E83,MD!$C$6:$K$66,3,FALSE)</f>
        <v>#N/A</v>
      </c>
      <c r="I83" s="39" t="s">
        <v>158</v>
      </c>
      <c r="J83" s="39" t="e">
        <f>VLOOKUP(G83,MD!$C$6:$K$66,3,FALSE)</f>
        <v>#N/A</v>
      </c>
      <c r="K83" s="14"/>
      <c r="L83" s="14"/>
      <c r="M83" s="14"/>
      <c r="N83" s="14"/>
      <c r="O83" s="182"/>
      <c r="P83" s="28"/>
      <c r="Q83" s="28"/>
      <c r="W83" s="28"/>
      <c r="X83" s="28"/>
    </row>
    <row r="84" spans="1:27" ht="15.75" hidden="1">
      <c r="A84" s="24">
        <f t="shared" si="0"/>
      </c>
      <c r="B84" s="194">
        <v>37</v>
      </c>
      <c r="C84" s="188" t="s">
        <v>223</v>
      </c>
      <c r="D84" s="196">
        <v>1</v>
      </c>
      <c r="E84" s="202" t="s">
        <v>80</v>
      </c>
      <c r="F84" s="203" t="s">
        <v>158</v>
      </c>
      <c r="G84" s="204" t="s">
        <v>95</v>
      </c>
      <c r="H84" s="39" t="e">
        <f>VLOOKUP(E84,MD!$C$6:$K$66,3,FALSE)</f>
        <v>#N/A</v>
      </c>
      <c r="I84" s="39" t="s">
        <v>158</v>
      </c>
      <c r="J84" s="39" t="e">
        <f>VLOOKUP(G84,MD!$C$6:$K$66,3,FALSE)</f>
        <v>#N/A</v>
      </c>
      <c r="K84" s="14"/>
      <c r="L84" s="14"/>
      <c r="M84" s="14"/>
      <c r="N84" s="14"/>
      <c r="O84" s="182"/>
      <c r="P84" s="9" t="s">
        <v>155</v>
      </c>
      <c r="Q84" s="7" t="s">
        <v>14</v>
      </c>
      <c r="R84" s="7" t="s">
        <v>156</v>
      </c>
      <c r="S84" s="7" t="s">
        <v>157</v>
      </c>
      <c r="T84" s="7"/>
      <c r="U84" s="7" t="s">
        <v>20</v>
      </c>
      <c r="V84" s="9" t="s">
        <v>224</v>
      </c>
      <c r="W84" s="9" t="s">
        <v>155</v>
      </c>
      <c r="X84" s="7" t="s">
        <v>14</v>
      </c>
      <c r="Y84" s="7" t="s">
        <v>156</v>
      </c>
      <c r="Z84" s="7" t="s">
        <v>157</v>
      </c>
      <c r="AA84" s="7" t="s">
        <v>20</v>
      </c>
    </row>
    <row r="85" spans="1:27" ht="15.75" hidden="1">
      <c r="A85" s="24">
        <f t="shared" si="0"/>
      </c>
      <c r="B85" s="193">
        <v>38</v>
      </c>
      <c r="C85" s="188" t="s">
        <v>223</v>
      </c>
      <c r="D85" s="196">
        <v>2</v>
      </c>
      <c r="E85" s="197" t="s">
        <v>88</v>
      </c>
      <c r="F85" s="26" t="s">
        <v>158</v>
      </c>
      <c r="G85" s="198" t="s">
        <v>95</v>
      </c>
      <c r="H85" s="39" t="e">
        <f>VLOOKUP(E85,MD!$C$6:$K$66,3,FALSE)</f>
        <v>#N/A</v>
      </c>
      <c r="I85" s="39" t="s">
        <v>158</v>
      </c>
      <c r="J85" s="39" t="e">
        <f>VLOOKUP(G85,MD!$C$6:$K$66,3,FALSE)</f>
        <v>#N/A</v>
      </c>
      <c r="K85" s="14"/>
      <c r="L85" s="14"/>
      <c r="M85" s="14"/>
      <c r="N85" s="14"/>
      <c r="O85" s="182"/>
      <c r="P85" s="17">
        <v>1</v>
      </c>
      <c r="Q85" s="23"/>
      <c r="R85" s="23"/>
      <c r="S85" s="23"/>
      <c r="T85" s="23"/>
      <c r="U85" s="23">
        <f>R85*3+S85*0</f>
        <v>0</v>
      </c>
      <c r="W85" s="17">
        <v>1</v>
      </c>
      <c r="X85" s="23"/>
      <c r="Y85" s="23"/>
      <c r="Z85" s="23"/>
      <c r="AA85" s="23">
        <f>Y85*3+Z85*0</f>
        <v>0</v>
      </c>
    </row>
    <row r="86" spans="1:27" ht="15.75" hidden="1">
      <c r="A86" s="24">
        <f t="shared" si="0"/>
      </c>
      <c r="B86" s="194">
        <v>39</v>
      </c>
      <c r="C86" s="205" t="s">
        <v>223</v>
      </c>
      <c r="D86" s="201">
        <v>3</v>
      </c>
      <c r="E86" s="190" t="s">
        <v>80</v>
      </c>
      <c r="F86" s="191" t="s">
        <v>158</v>
      </c>
      <c r="G86" s="192" t="s">
        <v>88</v>
      </c>
      <c r="H86" s="39" t="e">
        <f>VLOOKUP(E86,MD!$C$6:$K$66,3,FALSE)</f>
        <v>#N/A</v>
      </c>
      <c r="I86" s="39" t="s">
        <v>158</v>
      </c>
      <c r="J86" s="39" t="e">
        <f>VLOOKUP(G86,MD!$C$6:$K$66,3,FALSE)</f>
        <v>#N/A</v>
      </c>
      <c r="K86" s="14"/>
      <c r="L86" s="14"/>
      <c r="M86" s="14"/>
      <c r="N86" s="14"/>
      <c r="O86" s="182"/>
      <c r="P86" s="17">
        <v>2</v>
      </c>
      <c r="Q86" s="23"/>
      <c r="R86" s="23"/>
      <c r="S86" s="23"/>
      <c r="T86" s="23"/>
      <c r="U86" s="23">
        <f>R86*3+S86*0</f>
        <v>0</v>
      </c>
      <c r="W86" s="17">
        <v>2</v>
      </c>
      <c r="X86" s="23"/>
      <c r="Y86" s="23"/>
      <c r="Z86" s="23"/>
      <c r="AA86" s="23">
        <f>Y86*3+Z86*0</f>
        <v>0</v>
      </c>
    </row>
    <row r="87" spans="1:27" ht="15.75" hidden="1">
      <c r="A87" s="24">
        <f t="shared" si="0"/>
      </c>
      <c r="B87" s="193">
        <v>40</v>
      </c>
      <c r="C87" s="188" t="s">
        <v>224</v>
      </c>
      <c r="D87" s="196">
        <v>1</v>
      </c>
      <c r="E87" s="197" t="s">
        <v>81</v>
      </c>
      <c r="F87" s="26" t="s">
        <v>158</v>
      </c>
      <c r="G87" s="198" t="s">
        <v>94</v>
      </c>
      <c r="H87" s="39" t="e">
        <f>VLOOKUP(E87,MD!$C$6:$K$66,3,FALSE)</f>
        <v>#N/A</v>
      </c>
      <c r="I87" s="39" t="s">
        <v>158</v>
      </c>
      <c r="J87" s="39" t="e">
        <f>VLOOKUP(G87,MD!$C$6:$K$66,3,FALSE)</f>
        <v>#N/A</v>
      </c>
      <c r="K87" s="14"/>
      <c r="L87" s="14"/>
      <c r="M87" s="14"/>
      <c r="N87" s="14"/>
      <c r="O87" s="182"/>
      <c r="P87" s="17"/>
      <c r="Q87" s="30"/>
      <c r="R87" s="23"/>
      <c r="S87" s="23"/>
      <c r="T87" s="23"/>
      <c r="U87" s="23"/>
      <c r="W87" s="17"/>
      <c r="X87" s="30"/>
      <c r="Y87" s="23"/>
      <c r="Z87" s="23"/>
      <c r="AA87" s="23"/>
    </row>
    <row r="88" spans="2:27" ht="15.75" hidden="1">
      <c r="B88" s="194">
        <v>41</v>
      </c>
      <c r="C88" s="188" t="s">
        <v>224</v>
      </c>
      <c r="D88" s="196">
        <v>2</v>
      </c>
      <c r="E88" s="197" t="s">
        <v>89</v>
      </c>
      <c r="F88" s="26" t="s">
        <v>158</v>
      </c>
      <c r="G88" s="198" t="s">
        <v>94</v>
      </c>
      <c r="H88" s="39" t="e">
        <f>VLOOKUP(E88,MD!$C$6:$K$66,3,FALSE)</f>
        <v>#N/A</v>
      </c>
      <c r="I88" s="39" t="s">
        <v>158</v>
      </c>
      <c r="J88" s="39" t="e">
        <f>VLOOKUP(G88,MD!$C$6:$K$66,3,FALSE)</f>
        <v>#N/A</v>
      </c>
      <c r="K88" s="14"/>
      <c r="L88" s="14"/>
      <c r="M88" s="14"/>
      <c r="N88" s="14"/>
      <c r="O88" s="182"/>
      <c r="P88" s="17"/>
      <c r="Q88" s="30"/>
      <c r="R88" s="23"/>
      <c r="S88" s="23"/>
      <c r="T88" s="23"/>
      <c r="U88" s="23"/>
      <c r="W88" s="17"/>
      <c r="X88" s="30"/>
      <c r="Y88" s="23"/>
      <c r="Z88" s="23"/>
      <c r="AA88" s="23"/>
    </row>
    <row r="89" spans="2:23" ht="15.75" hidden="1">
      <c r="B89" s="193">
        <v>42</v>
      </c>
      <c r="C89" s="200" t="s">
        <v>224</v>
      </c>
      <c r="D89" s="189">
        <v>3</v>
      </c>
      <c r="E89" s="190" t="s">
        <v>81</v>
      </c>
      <c r="F89" s="191" t="s">
        <v>158</v>
      </c>
      <c r="G89" s="192" t="s">
        <v>89</v>
      </c>
      <c r="H89" s="39" t="e">
        <f>VLOOKUP(E89,MD!$C$6:$K$66,3,FALSE)</f>
        <v>#N/A</v>
      </c>
      <c r="I89" s="39" t="s">
        <v>158</v>
      </c>
      <c r="J89" s="39" t="e">
        <f>VLOOKUP(G89,MD!$C$6:$K$66,3,FALSE)</f>
        <v>#N/A</v>
      </c>
      <c r="K89" s="14"/>
      <c r="L89" s="14"/>
      <c r="M89" s="14"/>
      <c r="N89" s="14"/>
      <c r="O89" s="182"/>
      <c r="P89" s="28"/>
      <c r="W89" s="28"/>
    </row>
    <row r="90" spans="2:27" ht="15.75" hidden="1">
      <c r="B90" s="194">
        <v>43</v>
      </c>
      <c r="C90" s="188" t="s">
        <v>225</v>
      </c>
      <c r="D90" s="196">
        <v>1</v>
      </c>
      <c r="E90" s="197" t="s">
        <v>82</v>
      </c>
      <c r="F90" s="26" t="s">
        <v>158</v>
      </c>
      <c r="G90" s="198" t="s">
        <v>93</v>
      </c>
      <c r="H90" s="39" t="e">
        <f>VLOOKUP(E90,MD!$C$6:$K$66,3,FALSE)</f>
        <v>#N/A</v>
      </c>
      <c r="I90" s="39" t="s">
        <v>158</v>
      </c>
      <c r="J90" s="39" t="e">
        <f>VLOOKUP(G90,MD!$C$6:$K$66,3,FALSE)</f>
        <v>#N/A</v>
      </c>
      <c r="K90" s="14"/>
      <c r="L90" s="14"/>
      <c r="M90" s="14"/>
      <c r="N90" s="14"/>
      <c r="O90" s="182"/>
      <c r="P90" s="9" t="s">
        <v>155</v>
      </c>
      <c r="Q90" s="7" t="s">
        <v>14</v>
      </c>
      <c r="R90" s="7" t="s">
        <v>156</v>
      </c>
      <c r="S90" s="7" t="s">
        <v>157</v>
      </c>
      <c r="T90" s="7"/>
      <c r="U90" s="7" t="s">
        <v>20</v>
      </c>
      <c r="V90" s="9" t="s">
        <v>226</v>
      </c>
      <c r="W90" s="9" t="s">
        <v>155</v>
      </c>
      <c r="X90" s="7" t="s">
        <v>14</v>
      </c>
      <c r="Y90" s="7" t="s">
        <v>156</v>
      </c>
      <c r="Z90" s="7" t="s">
        <v>157</v>
      </c>
      <c r="AA90" s="7" t="s">
        <v>20</v>
      </c>
    </row>
    <row r="91" spans="2:27" ht="15.75" hidden="1">
      <c r="B91" s="193">
        <v>44</v>
      </c>
      <c r="C91" s="188" t="s">
        <v>225</v>
      </c>
      <c r="D91" s="196">
        <v>2</v>
      </c>
      <c r="E91" s="197" t="s">
        <v>90</v>
      </c>
      <c r="F91" s="26" t="s">
        <v>158</v>
      </c>
      <c r="G91" s="198" t="s">
        <v>93</v>
      </c>
      <c r="H91" s="39" t="e">
        <f>VLOOKUP(E91,MD!$C$6:$K$66,3,FALSE)</f>
        <v>#N/A</v>
      </c>
      <c r="I91" s="39" t="s">
        <v>158</v>
      </c>
      <c r="J91" s="39" t="e">
        <f>VLOOKUP(G91,MD!$C$6:$K$66,3,FALSE)</f>
        <v>#N/A</v>
      </c>
      <c r="K91" s="14"/>
      <c r="L91" s="14"/>
      <c r="M91" s="14"/>
      <c r="N91" s="14"/>
      <c r="O91" s="182"/>
      <c r="P91" s="17">
        <v>1</v>
      </c>
      <c r="Q91" s="23"/>
      <c r="R91" s="23"/>
      <c r="S91" s="23"/>
      <c r="T91" s="23"/>
      <c r="U91" s="23">
        <f>R91*3+S91*0</f>
        <v>0</v>
      </c>
      <c r="W91" s="17">
        <v>1</v>
      </c>
      <c r="X91" s="23"/>
      <c r="Y91" s="23"/>
      <c r="Z91" s="23"/>
      <c r="AA91" s="23">
        <f>Y91*3+Z91*0</f>
        <v>0</v>
      </c>
    </row>
    <row r="92" spans="2:27" ht="15.75" hidden="1">
      <c r="B92" s="194">
        <v>45</v>
      </c>
      <c r="C92" s="205" t="s">
        <v>225</v>
      </c>
      <c r="D92" s="201">
        <v>3</v>
      </c>
      <c r="E92" s="190" t="s">
        <v>82</v>
      </c>
      <c r="F92" s="191" t="s">
        <v>158</v>
      </c>
      <c r="G92" s="192" t="s">
        <v>90</v>
      </c>
      <c r="H92" s="39" t="e">
        <f>VLOOKUP(E92,MD!$C$6:$K$66,3,FALSE)</f>
        <v>#N/A</v>
      </c>
      <c r="I92" s="39" t="s">
        <v>158</v>
      </c>
      <c r="J92" s="39" t="e">
        <f>VLOOKUP(G92,MD!$C$6:$K$66,3,FALSE)</f>
        <v>#N/A</v>
      </c>
      <c r="K92" s="14"/>
      <c r="L92" s="14"/>
      <c r="M92" s="14"/>
      <c r="N92" s="14"/>
      <c r="O92" s="182"/>
      <c r="P92" s="17">
        <v>2</v>
      </c>
      <c r="Q92" s="23"/>
      <c r="R92" s="23"/>
      <c r="S92" s="23"/>
      <c r="T92" s="23"/>
      <c r="U92" s="23">
        <f>R92*3+S92*0</f>
        <v>0</v>
      </c>
      <c r="W92" s="17">
        <v>2</v>
      </c>
      <c r="X92" s="23"/>
      <c r="Y92" s="23"/>
      <c r="Z92" s="23"/>
      <c r="AA92" s="23">
        <f>Y92*3+Z92*0</f>
        <v>0</v>
      </c>
    </row>
    <row r="93" spans="2:27" ht="15.75" hidden="1">
      <c r="B93" s="193">
        <v>46</v>
      </c>
      <c r="C93" s="188" t="s">
        <v>226</v>
      </c>
      <c r="D93" s="196">
        <v>1</v>
      </c>
      <c r="E93" s="197" t="s">
        <v>83</v>
      </c>
      <c r="F93" s="26" t="s">
        <v>158</v>
      </c>
      <c r="G93" s="198" t="s">
        <v>92</v>
      </c>
      <c r="H93" s="39" t="e">
        <f>VLOOKUP(E93,MD!$C$6:$K$66,3,FALSE)</f>
        <v>#N/A</v>
      </c>
      <c r="I93" s="39" t="s">
        <v>158</v>
      </c>
      <c r="J93" s="39" t="e">
        <f>VLOOKUP(G93,MD!$C$6:$K$66,3,FALSE)</f>
        <v>#N/A</v>
      </c>
      <c r="K93" s="14"/>
      <c r="L93" s="14"/>
      <c r="M93" s="14"/>
      <c r="N93" s="14"/>
      <c r="O93" s="182"/>
      <c r="P93" s="17"/>
      <c r="Q93" s="23"/>
      <c r="R93" s="23"/>
      <c r="S93" s="23"/>
      <c r="T93" s="23"/>
      <c r="U93" s="23"/>
      <c r="W93" s="17"/>
      <c r="X93" s="23"/>
      <c r="Y93" s="23"/>
      <c r="Z93" s="23"/>
      <c r="AA93" s="23"/>
    </row>
    <row r="94" spans="2:27" ht="15.75" hidden="1">
      <c r="B94" s="194">
        <v>47</v>
      </c>
      <c r="C94" s="188" t="s">
        <v>226</v>
      </c>
      <c r="D94" s="196">
        <v>2</v>
      </c>
      <c r="E94" s="197" t="s">
        <v>91</v>
      </c>
      <c r="F94" s="26" t="s">
        <v>158</v>
      </c>
      <c r="G94" s="198" t="s">
        <v>92</v>
      </c>
      <c r="H94" s="39" t="e">
        <f>VLOOKUP(E94,MD!$C$6:$K$66,3,FALSE)</f>
        <v>#N/A</v>
      </c>
      <c r="I94" s="39" t="s">
        <v>158</v>
      </c>
      <c r="J94" s="39" t="e">
        <f>VLOOKUP(G94,MD!$C$6:$K$66,3,FALSE)</f>
        <v>#N/A</v>
      </c>
      <c r="K94" s="14"/>
      <c r="L94" s="14"/>
      <c r="M94" s="14"/>
      <c r="N94" s="14"/>
      <c r="O94" s="182"/>
      <c r="P94" s="17"/>
      <c r="Q94" s="23"/>
      <c r="R94" s="23"/>
      <c r="S94" s="23"/>
      <c r="T94" s="23"/>
      <c r="U94" s="23"/>
      <c r="W94" s="17"/>
      <c r="X94" s="23"/>
      <c r="Y94" s="23"/>
      <c r="Z94" s="23"/>
      <c r="AA94" s="23"/>
    </row>
    <row r="95" spans="2:17" ht="15.75" hidden="1">
      <c r="B95" s="193">
        <v>48</v>
      </c>
      <c r="C95" s="205" t="s">
        <v>226</v>
      </c>
      <c r="D95" s="189">
        <v>3</v>
      </c>
      <c r="E95" s="190" t="s">
        <v>83</v>
      </c>
      <c r="F95" s="191" t="s">
        <v>158</v>
      </c>
      <c r="G95" s="192" t="s">
        <v>91</v>
      </c>
      <c r="H95" s="52" t="e">
        <f>VLOOKUP(E95,MD!$C$6:$K$66,3,FALSE)</f>
        <v>#N/A</v>
      </c>
      <c r="I95" s="52" t="s">
        <v>158</v>
      </c>
      <c r="J95" s="52" t="e">
        <f>VLOOKUP(G95,MD!$C$6:$K$66,3,FALSE)</f>
        <v>#N/A</v>
      </c>
      <c r="K95" s="14"/>
      <c r="L95" s="14"/>
      <c r="M95" s="14"/>
      <c r="N95" s="14"/>
      <c r="O95" s="182"/>
      <c r="P95" s="28"/>
      <c r="Q95" s="28"/>
    </row>
    <row r="96" spans="2:10" ht="15.75" hidden="1">
      <c r="B96" s="63"/>
      <c r="C96" s="206"/>
      <c r="D96" s="206"/>
      <c r="E96" s="63"/>
      <c r="F96" s="63"/>
      <c r="G96" s="63"/>
      <c r="H96" s="54" t="str">
        <f>VLOOKUP(E96,'[1]MD'!$B$6:$H$95,3,FALSE)</f>
        <v>仁二</v>
      </c>
      <c r="I96" s="28"/>
      <c r="J96" s="54" t="e">
        <f>VLOOKUP(G96,MD!$C$6:$K$66,3,FALSE)</f>
        <v>#N/A</v>
      </c>
    </row>
    <row r="97" spans="8:10" ht="15.75">
      <c r="H97" s="251"/>
      <c r="I97" s="251"/>
      <c r="J97" s="251"/>
    </row>
  </sheetData>
  <sheetProtection selectLockedCells="1" selectUnlockedCells="1"/>
  <mergeCells count="1">
    <mergeCell ref="H3:J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4.375" style="31" customWidth="1"/>
    <col min="2" max="2" width="10.75390625" style="31" customWidth="1"/>
    <col min="3" max="3" width="10.75390625" style="31" hidden="1" customWidth="1"/>
    <col min="4" max="4" width="10.75390625" style="31" customWidth="1"/>
    <col min="5" max="5" width="30.75390625" style="116" customWidth="1"/>
    <col min="6" max="10" width="10.75390625" style="401" customWidth="1"/>
    <col min="11" max="12" width="10.75390625" style="116" customWidth="1"/>
    <col min="13" max="13" width="15.75390625" style="31" customWidth="1"/>
    <col min="14" max="14" width="30.75390625" style="264" customWidth="1"/>
    <col min="15" max="15" width="20.625" style="31" customWidth="1"/>
    <col min="16" max="17" width="10.625" style="31" hidden="1" customWidth="1"/>
    <col min="18" max="20" width="8.875" style="31" hidden="1" customWidth="1"/>
    <col min="21" max="21" width="19.00390625" style="31" hidden="1" customWidth="1"/>
    <col min="22" max="16384" width="9.00390625" style="31" customWidth="1"/>
  </cols>
  <sheetData>
    <row r="1" spans="2:13" ht="21" customHeight="1">
      <c r="B1" s="92" t="s">
        <v>448</v>
      </c>
      <c r="C1" s="179"/>
      <c r="D1" s="179"/>
      <c r="E1" s="348"/>
      <c r="F1" s="349"/>
      <c r="G1" s="349"/>
      <c r="H1" s="349"/>
      <c r="I1" s="349"/>
      <c r="J1" s="349"/>
      <c r="K1" s="350"/>
      <c r="L1" s="350"/>
      <c r="M1" s="351"/>
    </row>
    <row r="2" spans="2:13" ht="21" customHeight="1">
      <c r="B2" s="93" t="s">
        <v>449</v>
      </c>
      <c r="C2" s="93"/>
      <c r="D2" s="93"/>
      <c r="E2" s="350"/>
      <c r="F2" s="349"/>
      <c r="G2" s="349"/>
      <c r="H2" s="349"/>
      <c r="I2" s="349"/>
      <c r="J2" s="349"/>
      <c r="K2" s="352"/>
      <c r="L2" s="352"/>
      <c r="M2" s="351"/>
    </row>
    <row r="3" spans="2:15" ht="21" customHeight="1">
      <c r="B3" s="180" t="s">
        <v>466</v>
      </c>
      <c r="C3" s="181"/>
      <c r="D3" s="181"/>
      <c r="E3" s="353"/>
      <c r="F3" s="354"/>
      <c r="G3" s="354"/>
      <c r="H3" s="354"/>
      <c r="I3" s="354"/>
      <c r="J3" s="354"/>
      <c r="K3" s="353"/>
      <c r="L3" s="353"/>
      <c r="M3" s="355"/>
      <c r="N3" s="356"/>
      <c r="O3" s="357"/>
    </row>
    <row r="4" spans="2:15" ht="21" customHeight="1">
      <c r="B4" s="358" t="s">
        <v>579</v>
      </c>
      <c r="C4" s="359" t="s">
        <v>13</v>
      </c>
      <c r="D4" s="359" t="s">
        <v>14</v>
      </c>
      <c r="E4" s="359" t="s">
        <v>15</v>
      </c>
      <c r="F4" s="360"/>
      <c r="G4" s="360"/>
      <c r="H4" s="361" t="s">
        <v>16</v>
      </c>
      <c r="I4" s="360"/>
      <c r="J4" s="360"/>
      <c r="K4" s="361" t="s">
        <v>16</v>
      </c>
      <c r="L4" s="360" t="s">
        <v>580</v>
      </c>
      <c r="M4" s="359" t="s">
        <v>17</v>
      </c>
      <c r="N4" s="362"/>
      <c r="O4" s="363"/>
    </row>
    <row r="5" spans="2:18" ht="21" customHeight="1" thickBot="1">
      <c r="B5" s="364" t="s">
        <v>18</v>
      </c>
      <c r="C5" s="365" t="s">
        <v>581</v>
      </c>
      <c r="D5" s="366" t="s">
        <v>19</v>
      </c>
      <c r="E5" s="365" t="s">
        <v>582</v>
      </c>
      <c r="F5" s="366" t="s">
        <v>583</v>
      </c>
      <c r="G5" s="366" t="s">
        <v>584</v>
      </c>
      <c r="H5" s="367" t="s">
        <v>20</v>
      </c>
      <c r="I5" s="366" t="s">
        <v>585</v>
      </c>
      <c r="J5" s="366" t="s">
        <v>584</v>
      </c>
      <c r="K5" s="367" t="s">
        <v>20</v>
      </c>
      <c r="L5" s="366" t="s">
        <v>20</v>
      </c>
      <c r="M5" s="365" t="s">
        <v>581</v>
      </c>
      <c r="N5" s="362"/>
      <c r="O5" s="362" t="s">
        <v>586</v>
      </c>
      <c r="P5" s="368" t="s">
        <v>587</v>
      </c>
      <c r="Q5" s="368" t="s">
        <v>588</v>
      </c>
      <c r="R5" s="93"/>
    </row>
    <row r="6" spans="2:21" ht="19.5" customHeight="1">
      <c r="B6" s="523">
        <v>1</v>
      </c>
      <c r="C6" s="524" t="s">
        <v>21</v>
      </c>
      <c r="D6" s="524">
        <v>1</v>
      </c>
      <c r="E6" s="524" t="s">
        <v>307</v>
      </c>
      <c r="F6" s="524" t="s">
        <v>744</v>
      </c>
      <c r="G6" s="525" t="s">
        <v>490</v>
      </c>
      <c r="H6" s="526">
        <v>112.5</v>
      </c>
      <c r="I6" s="524" t="s">
        <v>745</v>
      </c>
      <c r="J6" s="524" t="s">
        <v>491</v>
      </c>
      <c r="K6" s="527">
        <v>106.5</v>
      </c>
      <c r="L6" s="528">
        <v>219</v>
      </c>
      <c r="M6" s="529" t="s">
        <v>327</v>
      </c>
      <c r="N6" s="369"/>
      <c r="O6" s="363"/>
      <c r="P6" s="368">
        <v>132</v>
      </c>
      <c r="Q6" s="368">
        <f aca="true" t="shared" si="0" ref="Q6:Q53">P6/2</f>
        <v>66</v>
      </c>
      <c r="S6" s="370" t="s">
        <v>22</v>
      </c>
      <c r="T6" s="371" t="s">
        <v>23</v>
      </c>
      <c r="U6" s="372" t="str">
        <f>E7</f>
        <v>RBVA-To</v>
      </c>
    </row>
    <row r="7" spans="2:21" ht="19.5" customHeight="1">
      <c r="B7" s="530">
        <v>2</v>
      </c>
      <c r="C7" s="531" t="s">
        <v>24</v>
      </c>
      <c r="D7" s="531">
        <v>2</v>
      </c>
      <c r="E7" s="531" t="s">
        <v>319</v>
      </c>
      <c r="F7" s="531" t="s">
        <v>746</v>
      </c>
      <c r="G7" s="532" t="s">
        <v>492</v>
      </c>
      <c r="H7" s="533">
        <v>106.5</v>
      </c>
      <c r="I7" s="531" t="s">
        <v>747</v>
      </c>
      <c r="J7" s="531" t="s">
        <v>493</v>
      </c>
      <c r="K7" s="534">
        <v>100.5</v>
      </c>
      <c r="L7" s="535">
        <v>207</v>
      </c>
      <c r="M7" s="373" t="s">
        <v>328</v>
      </c>
      <c r="N7" s="369"/>
      <c r="O7" s="363"/>
      <c r="P7" s="368">
        <v>144</v>
      </c>
      <c r="Q7" s="368">
        <f t="shared" si="0"/>
        <v>72</v>
      </c>
      <c r="S7" s="374" t="s">
        <v>25</v>
      </c>
      <c r="T7" s="375" t="s">
        <v>26</v>
      </c>
      <c r="U7" s="376" t="str">
        <f>E6</f>
        <v>RBVA-Shuffle</v>
      </c>
    </row>
    <row r="8" spans="2:21" ht="19.5" customHeight="1">
      <c r="B8" s="530">
        <v>3</v>
      </c>
      <c r="C8" s="531" t="s">
        <v>27</v>
      </c>
      <c r="D8" s="531">
        <v>3</v>
      </c>
      <c r="E8" s="531" t="s">
        <v>741</v>
      </c>
      <c r="F8" s="531" t="s">
        <v>748</v>
      </c>
      <c r="G8" s="532" t="s">
        <v>494</v>
      </c>
      <c r="H8" s="533">
        <v>72</v>
      </c>
      <c r="I8" s="531" t="s">
        <v>749</v>
      </c>
      <c r="J8" s="531" t="s">
        <v>495</v>
      </c>
      <c r="K8" s="534">
        <v>87</v>
      </c>
      <c r="L8" s="535">
        <v>159</v>
      </c>
      <c r="M8" s="373" t="s">
        <v>329</v>
      </c>
      <c r="N8" s="369"/>
      <c r="O8" s="363"/>
      <c r="P8" s="368">
        <v>120</v>
      </c>
      <c r="Q8" s="368">
        <f t="shared" si="0"/>
        <v>60</v>
      </c>
      <c r="S8" s="374" t="s">
        <v>28</v>
      </c>
      <c r="T8" s="377" t="s">
        <v>29</v>
      </c>
      <c r="U8" s="378" t="str">
        <f>E8</f>
        <v>EFX24-GIAY</v>
      </c>
    </row>
    <row r="9" spans="2:21" ht="19.5" customHeight="1">
      <c r="B9" s="530">
        <v>4</v>
      </c>
      <c r="C9" s="531" t="s">
        <v>30</v>
      </c>
      <c r="D9" s="531">
        <v>4</v>
      </c>
      <c r="E9" s="531" t="s">
        <v>750</v>
      </c>
      <c r="F9" s="531" t="s">
        <v>751</v>
      </c>
      <c r="G9" s="532" t="s">
        <v>496</v>
      </c>
      <c r="H9" s="533">
        <v>87</v>
      </c>
      <c r="I9" s="531" t="s">
        <v>752</v>
      </c>
      <c r="J9" s="531" t="s">
        <v>497</v>
      </c>
      <c r="K9" s="534">
        <v>57</v>
      </c>
      <c r="L9" s="535">
        <v>144</v>
      </c>
      <c r="M9" s="373" t="s">
        <v>330</v>
      </c>
      <c r="N9" s="379"/>
      <c r="O9" s="121"/>
      <c r="P9" s="368">
        <v>96</v>
      </c>
      <c r="Q9" s="368">
        <f t="shared" si="0"/>
        <v>48</v>
      </c>
      <c r="R9" s="32"/>
      <c r="S9" s="374" t="s">
        <v>31</v>
      </c>
      <c r="T9" s="375" t="s">
        <v>32</v>
      </c>
      <c r="U9" s="378" t="str">
        <f>E10</f>
        <v>EFX24-Red Ice</v>
      </c>
    </row>
    <row r="10" spans="2:21" ht="19.5" customHeight="1">
      <c r="B10" s="530">
        <v>5</v>
      </c>
      <c r="C10" s="531" t="s">
        <v>33</v>
      </c>
      <c r="D10" s="531">
        <v>5</v>
      </c>
      <c r="E10" s="531" t="s">
        <v>306</v>
      </c>
      <c r="F10" s="531" t="s">
        <v>753</v>
      </c>
      <c r="G10" s="532" t="s">
        <v>498</v>
      </c>
      <c r="H10" s="533">
        <v>70.5</v>
      </c>
      <c r="I10" s="531" t="s">
        <v>754</v>
      </c>
      <c r="J10" s="531" t="s">
        <v>499</v>
      </c>
      <c r="K10" s="534">
        <v>70.5</v>
      </c>
      <c r="L10" s="535">
        <v>141</v>
      </c>
      <c r="M10" s="373" t="s">
        <v>331</v>
      </c>
      <c r="N10" s="379"/>
      <c r="O10" s="121"/>
      <c r="P10" s="368">
        <v>108</v>
      </c>
      <c r="Q10" s="368">
        <f t="shared" si="0"/>
        <v>54</v>
      </c>
      <c r="R10" s="32"/>
      <c r="S10" s="380" t="s">
        <v>34</v>
      </c>
      <c r="T10" s="375" t="s">
        <v>35</v>
      </c>
      <c r="U10" s="378" t="str">
        <f>WD!E9</f>
        <v>EFX24-LCWY</v>
      </c>
    </row>
    <row r="11" spans="2:21" ht="19.5" customHeight="1">
      <c r="B11" s="530">
        <v>6</v>
      </c>
      <c r="C11" s="531" t="s">
        <v>36</v>
      </c>
      <c r="D11" s="531">
        <v>6</v>
      </c>
      <c r="E11" s="531" t="s">
        <v>318</v>
      </c>
      <c r="F11" s="531" t="s">
        <v>755</v>
      </c>
      <c r="G11" s="532" t="s">
        <v>502</v>
      </c>
      <c r="H11" s="533">
        <v>67.5</v>
      </c>
      <c r="I11" s="531" t="s">
        <v>756</v>
      </c>
      <c r="J11" s="531" t="s">
        <v>503</v>
      </c>
      <c r="K11" s="534">
        <v>67.5</v>
      </c>
      <c r="L11" s="535">
        <v>135</v>
      </c>
      <c r="M11" s="536" t="s">
        <v>36</v>
      </c>
      <c r="N11" s="369"/>
      <c r="O11" s="363"/>
      <c r="P11" s="368">
        <v>84</v>
      </c>
      <c r="Q11" s="368">
        <f t="shared" si="0"/>
        <v>42</v>
      </c>
      <c r="S11" s="380"/>
      <c r="T11" s="375"/>
      <c r="U11" s="378" t="str">
        <f>E12</f>
        <v>J&amp;M</v>
      </c>
    </row>
    <row r="12" spans="2:21" ht="19.5" customHeight="1">
      <c r="B12" s="530">
        <v>7</v>
      </c>
      <c r="C12" s="531" t="s">
        <v>37</v>
      </c>
      <c r="D12" s="531">
        <v>7</v>
      </c>
      <c r="E12" s="531" t="s">
        <v>286</v>
      </c>
      <c r="F12" s="531" t="s">
        <v>757</v>
      </c>
      <c r="G12" s="532" t="s">
        <v>500</v>
      </c>
      <c r="H12" s="533">
        <v>63</v>
      </c>
      <c r="I12" s="531" t="s">
        <v>758</v>
      </c>
      <c r="J12" s="531" t="s">
        <v>501</v>
      </c>
      <c r="K12" s="534">
        <v>63</v>
      </c>
      <c r="L12" s="535">
        <v>126</v>
      </c>
      <c r="M12" s="537" t="s">
        <v>37</v>
      </c>
      <c r="N12" s="369"/>
      <c r="O12" s="121"/>
      <c r="P12" s="368">
        <v>96</v>
      </c>
      <c r="Q12" s="368">
        <f t="shared" si="0"/>
        <v>48</v>
      </c>
      <c r="R12" s="32"/>
      <c r="S12" s="374" t="s">
        <v>38</v>
      </c>
      <c r="T12" s="375" t="s">
        <v>39</v>
      </c>
      <c r="U12" s="378" t="str">
        <f>E13</f>
        <v>葵青 - 西班牙</v>
      </c>
    </row>
    <row r="13" spans="2:21" ht="19.5" customHeight="1" thickBot="1">
      <c r="B13" s="538">
        <v>8</v>
      </c>
      <c r="C13" s="539" t="s">
        <v>40</v>
      </c>
      <c r="D13" s="539">
        <v>8</v>
      </c>
      <c r="E13" s="539" t="s">
        <v>759</v>
      </c>
      <c r="F13" s="539" t="s">
        <v>760</v>
      </c>
      <c r="G13" s="540" t="s">
        <v>504</v>
      </c>
      <c r="H13" s="541">
        <v>60</v>
      </c>
      <c r="I13" s="539" t="s">
        <v>761</v>
      </c>
      <c r="J13" s="539" t="s">
        <v>505</v>
      </c>
      <c r="K13" s="541">
        <v>60</v>
      </c>
      <c r="L13" s="542">
        <v>120</v>
      </c>
      <c r="M13" s="543" t="s">
        <v>40</v>
      </c>
      <c r="N13" s="382"/>
      <c r="O13" s="363"/>
      <c r="P13" s="368">
        <v>84</v>
      </c>
      <c r="Q13" s="368">
        <f t="shared" si="0"/>
        <v>42</v>
      </c>
      <c r="S13" s="383"/>
      <c r="T13" s="384"/>
      <c r="U13" s="385" t="str">
        <f>E11</f>
        <v>Infinity - Inside Out</v>
      </c>
    </row>
    <row r="14" spans="2:21" ht="19.5" customHeight="1">
      <c r="B14" s="544">
        <v>9</v>
      </c>
      <c r="C14" s="545" t="s">
        <v>41</v>
      </c>
      <c r="D14" s="545">
        <v>9</v>
      </c>
      <c r="E14" s="545" t="s">
        <v>762</v>
      </c>
      <c r="F14" s="545" t="s">
        <v>763</v>
      </c>
      <c r="G14" s="546" t="s">
        <v>506</v>
      </c>
      <c r="H14" s="547">
        <v>58.5</v>
      </c>
      <c r="I14" s="545" t="s">
        <v>764</v>
      </c>
      <c r="J14" s="545" t="s">
        <v>507</v>
      </c>
      <c r="K14" s="547">
        <v>58.5</v>
      </c>
      <c r="L14" s="548">
        <v>117</v>
      </c>
      <c r="M14" s="388" t="s">
        <v>335</v>
      </c>
      <c r="N14" s="382"/>
      <c r="O14" s="363"/>
      <c r="P14" s="368">
        <v>72</v>
      </c>
      <c r="Q14" s="368">
        <f t="shared" si="0"/>
        <v>36</v>
      </c>
      <c r="S14" s="31" t="s">
        <v>22</v>
      </c>
      <c r="T14" s="31" t="s">
        <v>29</v>
      </c>
      <c r="U14" s="31" t="s">
        <v>320</v>
      </c>
    </row>
    <row r="15" spans="2:21" ht="19.5" customHeight="1">
      <c r="B15" s="544">
        <v>10</v>
      </c>
      <c r="C15" s="549" t="s">
        <v>42</v>
      </c>
      <c r="D15" s="549">
        <v>10</v>
      </c>
      <c r="E15" s="549" t="s">
        <v>84</v>
      </c>
      <c r="F15" s="549" t="s">
        <v>765</v>
      </c>
      <c r="G15" s="550" t="s">
        <v>508</v>
      </c>
      <c r="H15" s="547">
        <v>55.5</v>
      </c>
      <c r="I15" s="549" t="s">
        <v>766</v>
      </c>
      <c r="J15" s="549" t="s">
        <v>509</v>
      </c>
      <c r="K15" s="551">
        <v>48</v>
      </c>
      <c r="L15" s="552">
        <v>103.5</v>
      </c>
      <c r="M15" s="392" t="s">
        <v>336</v>
      </c>
      <c r="N15" s="369"/>
      <c r="O15" s="363"/>
      <c r="P15" s="368">
        <v>54</v>
      </c>
      <c r="Q15" s="368">
        <f t="shared" si="0"/>
        <v>27</v>
      </c>
      <c r="S15" s="31" t="s">
        <v>25</v>
      </c>
      <c r="T15" s="31" t="s">
        <v>32</v>
      </c>
      <c r="U15" s="31" t="s">
        <v>305</v>
      </c>
    </row>
    <row r="16" spans="2:21" ht="19.5" customHeight="1">
      <c r="B16" s="544">
        <v>11</v>
      </c>
      <c r="C16" s="549" t="s">
        <v>43</v>
      </c>
      <c r="D16" s="549">
        <v>11</v>
      </c>
      <c r="E16" s="549" t="s">
        <v>285</v>
      </c>
      <c r="F16" s="549" t="s">
        <v>767</v>
      </c>
      <c r="G16" s="550" t="s">
        <v>510</v>
      </c>
      <c r="H16" s="547">
        <v>49.5</v>
      </c>
      <c r="I16" s="549" t="s">
        <v>768</v>
      </c>
      <c r="J16" s="549" t="s">
        <v>511</v>
      </c>
      <c r="K16" s="551">
        <v>49.5</v>
      </c>
      <c r="L16" s="552">
        <v>99</v>
      </c>
      <c r="M16" s="392" t="s">
        <v>337</v>
      </c>
      <c r="N16" s="379"/>
      <c r="O16" s="121"/>
      <c r="P16" s="368">
        <v>54</v>
      </c>
      <c r="Q16" s="368">
        <f t="shared" si="0"/>
        <v>27</v>
      </c>
      <c r="R16" s="32"/>
      <c r="S16" s="31" t="s">
        <v>28</v>
      </c>
      <c r="T16" s="31" t="s">
        <v>35</v>
      </c>
      <c r="U16" s="32" t="s">
        <v>782</v>
      </c>
    </row>
    <row r="17" spans="2:21" ht="19.5" customHeight="1">
      <c r="B17" s="544">
        <v>12</v>
      </c>
      <c r="C17" s="549" t="s">
        <v>44</v>
      </c>
      <c r="D17" s="549">
        <v>12</v>
      </c>
      <c r="E17" s="549" t="s">
        <v>282</v>
      </c>
      <c r="F17" s="549" t="s">
        <v>769</v>
      </c>
      <c r="G17" s="550" t="s">
        <v>512</v>
      </c>
      <c r="H17" s="547">
        <v>46.5</v>
      </c>
      <c r="I17" s="549" t="s">
        <v>770</v>
      </c>
      <c r="J17" s="549" t="s">
        <v>513</v>
      </c>
      <c r="K17" s="551">
        <v>46.5</v>
      </c>
      <c r="L17" s="552">
        <v>93</v>
      </c>
      <c r="M17" s="392" t="s">
        <v>338</v>
      </c>
      <c r="N17" s="369"/>
      <c r="O17" s="363"/>
      <c r="P17" s="368">
        <v>0</v>
      </c>
      <c r="Q17" s="368">
        <f t="shared" si="0"/>
        <v>0</v>
      </c>
      <c r="S17" s="32" t="s">
        <v>31</v>
      </c>
      <c r="T17" s="32" t="s">
        <v>39</v>
      </c>
      <c r="U17" s="31" t="s">
        <v>308</v>
      </c>
    </row>
    <row r="18" spans="2:21" ht="19.5" customHeight="1">
      <c r="B18" s="544">
        <v>13</v>
      </c>
      <c r="C18" s="549" t="s">
        <v>45</v>
      </c>
      <c r="D18" s="549">
        <v>13</v>
      </c>
      <c r="E18" s="549" t="s">
        <v>283</v>
      </c>
      <c r="F18" s="549" t="s">
        <v>771</v>
      </c>
      <c r="G18" s="550" t="s">
        <v>514</v>
      </c>
      <c r="H18" s="547">
        <v>44.25</v>
      </c>
      <c r="I18" s="549" t="s">
        <v>772</v>
      </c>
      <c r="J18" s="549" t="s">
        <v>515</v>
      </c>
      <c r="K18" s="551">
        <v>44.25</v>
      </c>
      <c r="L18" s="552">
        <v>88.5</v>
      </c>
      <c r="M18" s="392" t="s">
        <v>340</v>
      </c>
      <c r="N18" s="369"/>
      <c r="O18" s="363"/>
      <c r="P18" s="368">
        <v>54</v>
      </c>
      <c r="Q18" s="368">
        <f t="shared" si="0"/>
        <v>27</v>
      </c>
      <c r="S18" s="31" t="s">
        <v>34</v>
      </c>
      <c r="T18" s="31" t="s">
        <v>46</v>
      </c>
      <c r="U18" s="31" t="s">
        <v>762</v>
      </c>
    </row>
    <row r="19" spans="2:21" ht="19.5" customHeight="1">
      <c r="B19" s="544">
        <v>14</v>
      </c>
      <c r="C19" s="549" t="s">
        <v>47</v>
      </c>
      <c r="D19" s="549">
        <v>14</v>
      </c>
      <c r="E19" s="549" t="s">
        <v>773</v>
      </c>
      <c r="F19" s="549" t="s">
        <v>774</v>
      </c>
      <c r="G19" s="550" t="s">
        <v>516</v>
      </c>
      <c r="H19" s="547">
        <v>42.75</v>
      </c>
      <c r="I19" s="549" t="s">
        <v>775</v>
      </c>
      <c r="J19" s="549" t="s">
        <v>517</v>
      </c>
      <c r="K19" s="551">
        <v>42.75</v>
      </c>
      <c r="L19" s="552">
        <v>85.5</v>
      </c>
      <c r="M19" s="392" t="s">
        <v>341</v>
      </c>
      <c r="N19" s="393"/>
      <c r="O19" s="363"/>
      <c r="P19" s="368">
        <v>72</v>
      </c>
      <c r="Q19" s="368">
        <f t="shared" si="0"/>
        <v>36</v>
      </c>
      <c r="U19" s="31" t="s">
        <v>776</v>
      </c>
    </row>
    <row r="20" spans="2:21" ht="19.5" customHeight="1">
      <c r="B20" s="544">
        <v>15</v>
      </c>
      <c r="C20" s="549" t="s">
        <v>48</v>
      </c>
      <c r="D20" s="549">
        <v>15</v>
      </c>
      <c r="E20" s="549" t="s">
        <v>776</v>
      </c>
      <c r="F20" s="549" t="s">
        <v>777</v>
      </c>
      <c r="G20" s="550" t="s">
        <v>518</v>
      </c>
      <c r="H20" s="547">
        <v>42</v>
      </c>
      <c r="I20" s="549" t="s">
        <v>778</v>
      </c>
      <c r="J20" s="549" t="s">
        <v>519</v>
      </c>
      <c r="K20" s="551">
        <v>42</v>
      </c>
      <c r="L20" s="552">
        <v>84</v>
      </c>
      <c r="M20" s="392" t="s">
        <v>342</v>
      </c>
      <c r="N20" s="393"/>
      <c r="O20" s="363"/>
      <c r="P20" s="368">
        <v>72</v>
      </c>
      <c r="Q20" s="368">
        <f t="shared" si="0"/>
        <v>36</v>
      </c>
      <c r="U20" s="31" t="s">
        <v>773</v>
      </c>
    </row>
    <row r="21" spans="2:21" ht="19.5" customHeight="1">
      <c r="B21" s="544">
        <v>16</v>
      </c>
      <c r="C21" s="549" t="s">
        <v>49</v>
      </c>
      <c r="D21" s="549">
        <v>16</v>
      </c>
      <c r="E21" s="549" t="s">
        <v>779</v>
      </c>
      <c r="F21" s="549" t="s">
        <v>780</v>
      </c>
      <c r="G21" s="550" t="s">
        <v>520</v>
      </c>
      <c r="H21" s="547">
        <v>40.5</v>
      </c>
      <c r="I21" s="549" t="s">
        <v>781</v>
      </c>
      <c r="J21" s="549" t="s">
        <v>521</v>
      </c>
      <c r="K21" s="551">
        <v>40.5</v>
      </c>
      <c r="L21" s="552">
        <v>81</v>
      </c>
      <c r="M21" s="392" t="s">
        <v>343</v>
      </c>
      <c r="N21" s="393"/>
      <c r="O21" s="363"/>
      <c r="P21" s="368">
        <v>54</v>
      </c>
      <c r="Q21" s="368">
        <f t="shared" si="0"/>
        <v>27</v>
      </c>
      <c r="U21" s="31" t="s">
        <v>284</v>
      </c>
    </row>
    <row r="22" spans="2:21" ht="19.5" customHeight="1">
      <c r="B22" s="544">
        <v>17</v>
      </c>
      <c r="C22" s="549" t="s">
        <v>75</v>
      </c>
      <c r="D22" s="549">
        <v>17</v>
      </c>
      <c r="E22" s="549" t="s">
        <v>782</v>
      </c>
      <c r="F22" s="549" t="s">
        <v>783</v>
      </c>
      <c r="G22" s="550" t="s">
        <v>522</v>
      </c>
      <c r="H22" s="547">
        <v>24</v>
      </c>
      <c r="I22" s="549" t="s">
        <v>784</v>
      </c>
      <c r="J22" s="549" t="s">
        <v>523</v>
      </c>
      <c r="K22" s="551">
        <v>42</v>
      </c>
      <c r="L22" s="552">
        <v>66</v>
      </c>
      <c r="M22" s="392" t="s">
        <v>344</v>
      </c>
      <c r="N22" s="379"/>
      <c r="O22" s="121"/>
      <c r="P22" s="368">
        <v>96</v>
      </c>
      <c r="Q22" s="368">
        <f t="shared" si="0"/>
        <v>48</v>
      </c>
      <c r="R22" s="32"/>
      <c r="S22" s="31" t="s">
        <v>50</v>
      </c>
      <c r="T22" s="31" t="s">
        <v>51</v>
      </c>
      <c r="U22" s="31" t="s">
        <v>790</v>
      </c>
    </row>
    <row r="23" spans="2:21" ht="19.5" customHeight="1">
      <c r="B23" s="544">
        <v>18</v>
      </c>
      <c r="C23" s="549" t="s">
        <v>74</v>
      </c>
      <c r="D23" s="549">
        <v>18</v>
      </c>
      <c r="E23" s="549" t="s">
        <v>785</v>
      </c>
      <c r="F23" s="549" t="s">
        <v>786</v>
      </c>
      <c r="G23" s="550" t="s">
        <v>524</v>
      </c>
      <c r="H23" s="547">
        <v>30</v>
      </c>
      <c r="I23" s="549" t="s">
        <v>787</v>
      </c>
      <c r="J23" s="549" t="s">
        <v>525</v>
      </c>
      <c r="K23" s="551">
        <v>30</v>
      </c>
      <c r="L23" s="552">
        <v>60</v>
      </c>
      <c r="M23" s="392" t="s">
        <v>345</v>
      </c>
      <c r="N23" s="369"/>
      <c r="O23" s="363"/>
      <c r="P23" s="368">
        <v>48</v>
      </c>
      <c r="Q23" s="368">
        <f t="shared" si="0"/>
        <v>24</v>
      </c>
      <c r="U23" s="31" t="s">
        <v>304</v>
      </c>
    </row>
    <row r="24" spans="2:21" ht="19.5" customHeight="1">
      <c r="B24" s="544">
        <v>19</v>
      </c>
      <c r="C24" s="549" t="s">
        <v>73</v>
      </c>
      <c r="D24" s="549">
        <v>19</v>
      </c>
      <c r="E24" s="549" t="s">
        <v>284</v>
      </c>
      <c r="F24" s="549" t="s">
        <v>788</v>
      </c>
      <c r="G24" s="550" t="s">
        <v>526</v>
      </c>
      <c r="H24" s="547">
        <v>27</v>
      </c>
      <c r="I24" s="549" t="s">
        <v>789</v>
      </c>
      <c r="J24" s="549" t="s">
        <v>527</v>
      </c>
      <c r="K24" s="551">
        <v>27</v>
      </c>
      <c r="L24" s="552">
        <v>54</v>
      </c>
      <c r="M24" s="392" t="s">
        <v>446</v>
      </c>
      <c r="N24" s="369"/>
      <c r="O24" s="363"/>
      <c r="P24" s="368">
        <v>72</v>
      </c>
      <c r="Q24" s="368">
        <f t="shared" si="0"/>
        <v>36</v>
      </c>
      <c r="S24" s="32"/>
      <c r="U24" s="31" t="s">
        <v>283</v>
      </c>
    </row>
    <row r="25" spans="2:21" ht="19.5" customHeight="1">
      <c r="B25" s="544">
        <v>20</v>
      </c>
      <c r="C25" s="549" t="s">
        <v>52</v>
      </c>
      <c r="D25" s="549">
        <v>20</v>
      </c>
      <c r="E25" s="549" t="s">
        <v>790</v>
      </c>
      <c r="F25" s="549" t="s">
        <v>791</v>
      </c>
      <c r="G25" s="550" t="s">
        <v>532</v>
      </c>
      <c r="H25" s="547">
        <v>23</v>
      </c>
      <c r="I25" s="549" t="s">
        <v>792</v>
      </c>
      <c r="J25" s="549" t="s">
        <v>533</v>
      </c>
      <c r="K25" s="551">
        <v>23</v>
      </c>
      <c r="L25" s="552">
        <v>46</v>
      </c>
      <c r="M25" s="392" t="s">
        <v>347</v>
      </c>
      <c r="N25" s="558"/>
      <c r="O25" s="363"/>
      <c r="P25" s="368">
        <v>54</v>
      </c>
      <c r="Q25" s="368">
        <f t="shared" si="0"/>
        <v>27</v>
      </c>
      <c r="U25" s="31" t="s">
        <v>302</v>
      </c>
    </row>
    <row r="26" spans="2:21" s="32" customFormat="1" ht="19.5" customHeight="1">
      <c r="B26" s="544">
        <v>21</v>
      </c>
      <c r="C26" s="549" t="s">
        <v>53</v>
      </c>
      <c r="D26" s="549">
        <v>21</v>
      </c>
      <c r="E26" s="549" t="s">
        <v>320</v>
      </c>
      <c r="F26" s="549" t="s">
        <v>793</v>
      </c>
      <c r="G26" s="550" t="s">
        <v>530</v>
      </c>
      <c r="H26" s="547">
        <v>45</v>
      </c>
      <c r="I26" s="549" t="s">
        <v>794</v>
      </c>
      <c r="J26" s="549" t="s">
        <v>531</v>
      </c>
      <c r="K26" s="551">
        <v>0</v>
      </c>
      <c r="L26" s="552">
        <v>45</v>
      </c>
      <c r="M26" s="394" t="s">
        <v>53</v>
      </c>
      <c r="N26" s="443" t="s">
        <v>823</v>
      </c>
      <c r="O26" s="363"/>
      <c r="P26" s="368">
        <v>120</v>
      </c>
      <c r="Q26" s="368">
        <f t="shared" si="0"/>
        <v>60</v>
      </c>
      <c r="R26" s="31"/>
      <c r="S26" s="31"/>
      <c r="T26" s="31"/>
      <c r="U26" s="32" t="s">
        <v>779</v>
      </c>
    </row>
    <row r="27" spans="2:21" s="32" customFormat="1" ht="19.5" customHeight="1">
      <c r="B27" s="544">
        <v>22</v>
      </c>
      <c r="C27" s="549" t="s">
        <v>54</v>
      </c>
      <c r="D27" s="549">
        <v>21</v>
      </c>
      <c r="E27" s="549" t="s">
        <v>305</v>
      </c>
      <c r="F27" s="549" t="s">
        <v>742</v>
      </c>
      <c r="G27" s="550" t="s">
        <v>528</v>
      </c>
      <c r="H27" s="547">
        <v>22.5</v>
      </c>
      <c r="I27" s="549" t="s">
        <v>795</v>
      </c>
      <c r="J27" s="549" t="s">
        <v>529</v>
      </c>
      <c r="K27" s="551">
        <v>22.5</v>
      </c>
      <c r="L27" s="552">
        <v>45</v>
      </c>
      <c r="M27" s="394" t="s">
        <v>54</v>
      </c>
      <c r="N27" s="443" t="s">
        <v>823</v>
      </c>
      <c r="O27" s="121"/>
      <c r="P27" s="368">
        <v>108</v>
      </c>
      <c r="Q27" s="368">
        <f t="shared" si="0"/>
        <v>54</v>
      </c>
      <c r="S27" s="31"/>
      <c r="T27" s="31"/>
      <c r="U27" s="31" t="s">
        <v>84</v>
      </c>
    </row>
    <row r="28" spans="2:21" s="32" customFormat="1" ht="19.5" customHeight="1">
      <c r="B28" s="544">
        <v>23</v>
      </c>
      <c r="C28" s="549" t="s">
        <v>55</v>
      </c>
      <c r="D28" s="549">
        <v>23</v>
      </c>
      <c r="E28" s="549" t="s">
        <v>961</v>
      </c>
      <c r="F28" s="549" t="s">
        <v>796</v>
      </c>
      <c r="G28" s="553" t="s">
        <v>797</v>
      </c>
      <c r="H28" s="547">
        <v>0</v>
      </c>
      <c r="I28" s="549" t="s">
        <v>798</v>
      </c>
      <c r="J28" s="549" t="s">
        <v>534</v>
      </c>
      <c r="K28" s="551">
        <v>27</v>
      </c>
      <c r="L28" s="552">
        <v>27</v>
      </c>
      <c r="M28" s="395" t="s">
        <v>349</v>
      </c>
      <c r="N28" s="558"/>
      <c r="O28" s="121"/>
      <c r="P28" s="368">
        <v>48</v>
      </c>
      <c r="Q28" s="368">
        <f t="shared" si="0"/>
        <v>24</v>
      </c>
      <c r="S28" s="31"/>
      <c r="U28" s="31" t="s">
        <v>325</v>
      </c>
    </row>
    <row r="29" spans="2:21" s="32" customFormat="1" ht="19.5" customHeight="1">
      <c r="B29" s="544">
        <v>24</v>
      </c>
      <c r="C29" s="549" t="s">
        <v>56</v>
      </c>
      <c r="D29" s="549">
        <v>24</v>
      </c>
      <c r="E29" s="549" t="s">
        <v>302</v>
      </c>
      <c r="F29" s="549" t="s">
        <v>799</v>
      </c>
      <c r="G29" s="550" t="s">
        <v>535</v>
      </c>
      <c r="H29" s="547">
        <v>12</v>
      </c>
      <c r="I29" s="549" t="s">
        <v>800</v>
      </c>
      <c r="J29" s="549" t="s">
        <v>536</v>
      </c>
      <c r="K29" s="551">
        <v>12</v>
      </c>
      <c r="L29" s="552">
        <v>24</v>
      </c>
      <c r="M29" s="395" t="s">
        <v>350</v>
      </c>
      <c r="N29" s="558"/>
      <c r="O29" s="121"/>
      <c r="P29" s="368">
        <v>54</v>
      </c>
      <c r="Q29" s="368">
        <f t="shared" si="0"/>
        <v>27</v>
      </c>
      <c r="T29" s="31"/>
      <c r="U29" s="31" t="s">
        <v>285</v>
      </c>
    </row>
    <row r="30" spans="2:21" s="32" customFormat="1" ht="19.5" customHeight="1">
      <c r="B30" s="544">
        <v>25</v>
      </c>
      <c r="C30" s="549" t="s">
        <v>59</v>
      </c>
      <c r="D30" s="549">
        <v>25</v>
      </c>
      <c r="E30" s="549" t="s">
        <v>300</v>
      </c>
      <c r="F30" s="549" t="s">
        <v>801</v>
      </c>
      <c r="G30" s="550" t="s">
        <v>537</v>
      </c>
      <c r="H30" s="547">
        <v>20.25</v>
      </c>
      <c r="I30" s="549" t="s">
        <v>802</v>
      </c>
      <c r="J30" s="553" t="s">
        <v>797</v>
      </c>
      <c r="K30" s="551">
        <v>0</v>
      </c>
      <c r="L30" s="552">
        <v>20.25</v>
      </c>
      <c r="M30" s="395" t="s">
        <v>351</v>
      </c>
      <c r="N30" s="558"/>
      <c r="O30" s="121"/>
      <c r="P30" s="368">
        <v>48</v>
      </c>
      <c r="Q30" s="368">
        <f t="shared" si="0"/>
        <v>24</v>
      </c>
      <c r="S30" s="32" t="s">
        <v>57</v>
      </c>
      <c r="T30" s="31" t="s">
        <v>58</v>
      </c>
      <c r="U30" s="31" t="str">
        <f>'女乙賽程'!R9</f>
        <v>HY</v>
      </c>
    </row>
    <row r="31" spans="2:21" s="32" customFormat="1" ht="19.5" customHeight="1">
      <c r="B31" s="544">
        <v>26</v>
      </c>
      <c r="C31" s="549" t="s">
        <v>60</v>
      </c>
      <c r="D31" s="549">
        <v>26</v>
      </c>
      <c r="E31" s="549" t="s">
        <v>308</v>
      </c>
      <c r="F31" s="549" t="s">
        <v>803</v>
      </c>
      <c r="G31" s="550" t="s">
        <v>538</v>
      </c>
      <c r="H31" s="547">
        <v>15.75</v>
      </c>
      <c r="I31" s="549" t="s">
        <v>804</v>
      </c>
      <c r="J31" s="549" t="s">
        <v>539</v>
      </c>
      <c r="K31" s="551">
        <v>0</v>
      </c>
      <c r="L31" s="552">
        <v>15.75</v>
      </c>
      <c r="M31" s="395" t="s">
        <v>352</v>
      </c>
      <c r="N31" s="558"/>
      <c r="O31" s="121"/>
      <c r="P31" s="368">
        <v>84</v>
      </c>
      <c r="Q31" s="368">
        <f t="shared" si="0"/>
        <v>42</v>
      </c>
      <c r="T31" s="31"/>
      <c r="U31" s="31" t="str">
        <f>'女乙賽程'!R15</f>
        <v>INFINITY - KAHAKAI</v>
      </c>
    </row>
    <row r="32" spans="2:21" s="32" customFormat="1" ht="19.5" customHeight="1">
      <c r="B32" s="544">
        <v>27</v>
      </c>
      <c r="C32" s="549" t="s">
        <v>61</v>
      </c>
      <c r="D32" s="549">
        <v>27</v>
      </c>
      <c r="E32" s="549" t="s">
        <v>805</v>
      </c>
      <c r="F32" s="549" t="s">
        <v>806</v>
      </c>
      <c r="G32" s="550" t="s">
        <v>540</v>
      </c>
      <c r="H32" s="547">
        <v>8.5</v>
      </c>
      <c r="I32" s="549" t="s">
        <v>807</v>
      </c>
      <c r="J32" s="553" t="s">
        <v>797</v>
      </c>
      <c r="K32" s="551">
        <v>0</v>
      </c>
      <c r="L32" s="552">
        <v>8.5</v>
      </c>
      <c r="M32" s="395" t="s">
        <v>353</v>
      </c>
      <c r="N32" s="558"/>
      <c r="O32" s="121"/>
      <c r="P32" s="368">
        <v>48</v>
      </c>
      <c r="Q32" s="368">
        <f t="shared" si="0"/>
        <v>24</v>
      </c>
      <c r="T32" s="31"/>
      <c r="U32" s="31" t="str">
        <f>'女乙賽程'!R21</f>
        <v>晴</v>
      </c>
    </row>
    <row r="33" spans="2:21" s="32" customFormat="1" ht="19.5" customHeight="1">
      <c r="B33" s="544">
        <v>28</v>
      </c>
      <c r="C33" s="549" t="s">
        <v>62</v>
      </c>
      <c r="D33" s="549">
        <v>28</v>
      </c>
      <c r="E33" s="549" t="s">
        <v>304</v>
      </c>
      <c r="F33" s="549" t="s">
        <v>808</v>
      </c>
      <c r="G33" s="550" t="s">
        <v>541</v>
      </c>
      <c r="H33" s="547">
        <v>1.5</v>
      </c>
      <c r="I33" s="549" t="s">
        <v>809</v>
      </c>
      <c r="J33" s="553" t="s">
        <v>797</v>
      </c>
      <c r="K33" s="551">
        <v>0</v>
      </c>
      <c r="L33" s="552">
        <v>1.5</v>
      </c>
      <c r="M33" s="395" t="s">
        <v>354</v>
      </c>
      <c r="N33" s="559"/>
      <c r="O33" s="121"/>
      <c r="P33" s="368">
        <v>54</v>
      </c>
      <c r="Q33" s="368">
        <f t="shared" si="0"/>
        <v>27</v>
      </c>
      <c r="T33" s="31"/>
      <c r="U33" s="31" t="str">
        <f>'女乙賽程'!R33</f>
        <v>INFINITY</v>
      </c>
    </row>
    <row r="34" spans="2:21" s="32" customFormat="1" ht="19.5" customHeight="1">
      <c r="B34" s="544">
        <v>29</v>
      </c>
      <c r="C34" s="549" t="s">
        <v>65</v>
      </c>
      <c r="D34" s="549">
        <v>29</v>
      </c>
      <c r="E34" s="549" t="s">
        <v>301</v>
      </c>
      <c r="F34" s="549" t="s">
        <v>810</v>
      </c>
      <c r="G34" s="550" t="s">
        <v>542</v>
      </c>
      <c r="H34" s="547">
        <v>0</v>
      </c>
      <c r="I34" s="549" t="s">
        <v>811</v>
      </c>
      <c r="J34" s="549" t="s">
        <v>543</v>
      </c>
      <c r="K34" s="551">
        <v>0</v>
      </c>
      <c r="L34" s="552">
        <v>0</v>
      </c>
      <c r="M34" s="394" t="s">
        <v>357</v>
      </c>
      <c r="N34" s="443" t="s">
        <v>447</v>
      </c>
      <c r="O34" s="121"/>
      <c r="P34" s="368">
        <v>36</v>
      </c>
      <c r="Q34" s="368">
        <f t="shared" si="0"/>
        <v>18</v>
      </c>
      <c r="T34" s="31"/>
      <c r="U34" s="31" t="str">
        <f>'女乙賽程'!R39</f>
        <v>恐龍隊</v>
      </c>
    </row>
    <row r="35" spans="2:21" s="32" customFormat="1" ht="19.5" customHeight="1">
      <c r="B35" s="544">
        <v>30</v>
      </c>
      <c r="C35" s="549" t="s">
        <v>176</v>
      </c>
      <c r="D35" s="549">
        <v>29</v>
      </c>
      <c r="E35" s="549" t="s">
        <v>812</v>
      </c>
      <c r="F35" s="549" t="s">
        <v>813</v>
      </c>
      <c r="G35" s="553" t="s">
        <v>797</v>
      </c>
      <c r="H35" s="547">
        <v>0</v>
      </c>
      <c r="I35" s="549" t="s">
        <v>814</v>
      </c>
      <c r="J35" s="553" t="s">
        <v>797</v>
      </c>
      <c r="K35" s="551">
        <v>0</v>
      </c>
      <c r="L35" s="552">
        <v>0</v>
      </c>
      <c r="M35" s="394" t="s">
        <v>739</v>
      </c>
      <c r="N35" s="443" t="s">
        <v>447</v>
      </c>
      <c r="O35" s="121"/>
      <c r="P35" s="368">
        <v>0</v>
      </c>
      <c r="Q35" s="368">
        <f t="shared" si="0"/>
        <v>0</v>
      </c>
      <c r="U35" s="31" t="str">
        <f>'女乙賽程'!R45</f>
        <v>米五米六</v>
      </c>
    </row>
    <row r="36" spans="2:21" s="32" customFormat="1" ht="19.5" customHeight="1">
      <c r="B36" s="544">
        <v>31</v>
      </c>
      <c r="C36" s="549" t="s">
        <v>66</v>
      </c>
      <c r="D36" s="549">
        <v>29</v>
      </c>
      <c r="E36" s="549" t="s">
        <v>303</v>
      </c>
      <c r="F36" s="549" t="s">
        <v>815</v>
      </c>
      <c r="G36" s="553" t="s">
        <v>797</v>
      </c>
      <c r="H36" s="547">
        <v>0</v>
      </c>
      <c r="I36" s="549" t="s">
        <v>816</v>
      </c>
      <c r="J36" s="553" t="s">
        <v>797</v>
      </c>
      <c r="K36" s="551">
        <v>0</v>
      </c>
      <c r="L36" s="552">
        <v>0</v>
      </c>
      <c r="M36" s="394" t="s">
        <v>358</v>
      </c>
      <c r="N36" s="443" t="s">
        <v>447</v>
      </c>
      <c r="O36" s="121"/>
      <c r="P36" s="368">
        <v>48</v>
      </c>
      <c r="Q36" s="368">
        <f t="shared" si="0"/>
        <v>24</v>
      </c>
      <c r="U36" s="31" t="str">
        <f>'女乙賽程'!R51</f>
        <v>TUNG</v>
      </c>
    </row>
    <row r="37" spans="2:21" s="32" customFormat="1" ht="19.5" customHeight="1">
      <c r="B37" s="544">
        <v>32</v>
      </c>
      <c r="C37" s="549" t="s">
        <v>172</v>
      </c>
      <c r="D37" s="549">
        <v>29</v>
      </c>
      <c r="E37" s="549" t="s">
        <v>316</v>
      </c>
      <c r="F37" s="549" t="s">
        <v>817</v>
      </c>
      <c r="G37" s="550" t="s">
        <v>544</v>
      </c>
      <c r="H37" s="547">
        <v>0</v>
      </c>
      <c r="I37" s="549" t="s">
        <v>818</v>
      </c>
      <c r="J37" s="549" t="s">
        <v>545</v>
      </c>
      <c r="K37" s="551">
        <v>0</v>
      </c>
      <c r="L37" s="552">
        <v>0</v>
      </c>
      <c r="M37" s="394" t="s">
        <v>359</v>
      </c>
      <c r="N37" s="443" t="s">
        <v>447</v>
      </c>
      <c r="O37" s="121"/>
      <c r="P37" s="368">
        <v>36</v>
      </c>
      <c r="Q37" s="368">
        <f t="shared" si="0"/>
        <v>18</v>
      </c>
      <c r="S37" s="32" t="s">
        <v>67</v>
      </c>
      <c r="T37" s="31" t="s">
        <v>68</v>
      </c>
      <c r="U37" s="31" t="str">
        <f>'女乙賽程'!R40</f>
        <v>Puipui </v>
      </c>
    </row>
    <row r="38" spans="2:21" s="32" customFormat="1" ht="19.5" customHeight="1">
      <c r="B38" s="544">
        <v>33</v>
      </c>
      <c r="C38" s="549" t="s">
        <v>63</v>
      </c>
      <c r="D38" s="549">
        <v>29</v>
      </c>
      <c r="E38" s="554" t="s">
        <v>317</v>
      </c>
      <c r="F38" s="554" t="s">
        <v>819</v>
      </c>
      <c r="G38" s="553" t="s">
        <v>797</v>
      </c>
      <c r="H38" s="547">
        <v>0</v>
      </c>
      <c r="I38" s="549" t="s">
        <v>820</v>
      </c>
      <c r="J38" s="553" t="s">
        <v>797</v>
      </c>
      <c r="K38" s="551">
        <v>0</v>
      </c>
      <c r="L38" s="552">
        <v>0</v>
      </c>
      <c r="M38" s="394" t="s">
        <v>355</v>
      </c>
      <c r="N38" s="443" t="s">
        <v>447</v>
      </c>
      <c r="O38" s="121"/>
      <c r="P38" s="368">
        <v>48</v>
      </c>
      <c r="Q38" s="368">
        <f t="shared" si="0"/>
        <v>24</v>
      </c>
      <c r="U38" s="31" t="str">
        <f>'女乙賽程'!R46</f>
        <v>Swing</v>
      </c>
    </row>
    <row r="39" spans="2:21" s="32" customFormat="1" ht="19.5" customHeight="1">
      <c r="B39" s="544">
        <v>34</v>
      </c>
      <c r="C39" s="549" t="s">
        <v>64</v>
      </c>
      <c r="D39" s="549">
        <v>29</v>
      </c>
      <c r="E39" s="555" t="s">
        <v>743</v>
      </c>
      <c r="F39" s="555" t="s">
        <v>821</v>
      </c>
      <c r="G39" s="550" t="s">
        <v>546</v>
      </c>
      <c r="H39" s="547">
        <v>0</v>
      </c>
      <c r="I39" s="549" t="s">
        <v>822</v>
      </c>
      <c r="J39" s="549" t="s">
        <v>547</v>
      </c>
      <c r="K39" s="551">
        <v>0</v>
      </c>
      <c r="L39" s="552">
        <v>0</v>
      </c>
      <c r="M39" s="394" t="s">
        <v>356</v>
      </c>
      <c r="N39" s="443" t="s">
        <v>447</v>
      </c>
      <c r="O39" s="121"/>
      <c r="P39" s="368">
        <v>48</v>
      </c>
      <c r="Q39" s="368">
        <f t="shared" si="0"/>
        <v>24</v>
      </c>
      <c r="S39" s="10" t="s">
        <v>1097</v>
      </c>
      <c r="T39" s="10" t="s">
        <v>1098</v>
      </c>
      <c r="U39" s="31" t="str">
        <f>'女乙賽程'!R27</f>
        <v>YSYL</v>
      </c>
    </row>
    <row r="40" spans="2:21" s="32" customFormat="1" ht="19.5" customHeight="1" thickBot="1">
      <c r="B40" s="547">
        <v>35</v>
      </c>
      <c r="C40" s="549" t="s">
        <v>174</v>
      </c>
      <c r="D40" s="549">
        <v>29</v>
      </c>
      <c r="E40" s="556" t="s">
        <v>325</v>
      </c>
      <c r="F40" s="556" t="s">
        <v>1061</v>
      </c>
      <c r="G40" s="550" t="s">
        <v>548</v>
      </c>
      <c r="H40" s="547">
        <v>0</v>
      </c>
      <c r="I40" s="557" t="s">
        <v>1062</v>
      </c>
      <c r="J40" s="549" t="s">
        <v>549</v>
      </c>
      <c r="K40" s="551">
        <v>0</v>
      </c>
      <c r="L40" s="552">
        <v>0</v>
      </c>
      <c r="M40" s="398" t="s">
        <v>738</v>
      </c>
      <c r="N40" s="443" t="s">
        <v>447</v>
      </c>
      <c r="O40" s="121"/>
      <c r="P40" s="368">
        <v>54</v>
      </c>
      <c r="Q40" s="368">
        <f t="shared" si="0"/>
        <v>27</v>
      </c>
      <c r="T40" s="31"/>
      <c r="U40" s="31" t="str">
        <f>'女乙賽程'!R52</f>
        <v>我不知道該回什麼</v>
      </c>
    </row>
    <row r="41" spans="2:21" s="32" customFormat="1" ht="19.5" customHeight="1" hidden="1">
      <c r="B41" s="399"/>
      <c r="C41" s="121" t="str">
        <f>M41</f>
        <v>E4</v>
      </c>
      <c r="D41" s="389">
        <v>36</v>
      </c>
      <c r="E41" s="127" t="s">
        <v>366</v>
      </c>
      <c r="F41" s="127"/>
      <c r="G41" s="121"/>
      <c r="H41" s="390"/>
      <c r="I41" s="127"/>
      <c r="J41" s="389"/>
      <c r="K41" s="390"/>
      <c r="L41" s="391"/>
      <c r="M41" s="388" t="s">
        <v>360</v>
      </c>
      <c r="N41" s="393"/>
      <c r="O41" s="121"/>
      <c r="P41" s="368"/>
      <c r="Q41" s="368">
        <f t="shared" si="0"/>
        <v>0</v>
      </c>
      <c r="T41" s="31"/>
      <c r="U41" s="31"/>
    </row>
    <row r="42" spans="2:21" s="32" customFormat="1" ht="19.5" customHeight="1" hidden="1">
      <c r="B42" s="399"/>
      <c r="C42" s="121" t="str">
        <f>M42</f>
        <v>D4</v>
      </c>
      <c r="D42" s="389">
        <v>37</v>
      </c>
      <c r="E42" s="127" t="s">
        <v>366</v>
      </c>
      <c r="F42" s="121"/>
      <c r="G42" s="121"/>
      <c r="H42" s="390"/>
      <c r="I42" s="121"/>
      <c r="J42" s="121"/>
      <c r="K42" s="390"/>
      <c r="L42" s="391"/>
      <c r="M42" s="392" t="s">
        <v>361</v>
      </c>
      <c r="N42" s="393"/>
      <c r="O42" s="121"/>
      <c r="P42" s="368"/>
      <c r="Q42" s="368">
        <f t="shared" si="0"/>
        <v>0</v>
      </c>
      <c r="T42" s="31"/>
      <c r="U42" s="31"/>
    </row>
    <row r="43" spans="2:21" s="32" customFormat="1" ht="19.5" customHeight="1" hidden="1">
      <c r="B43" s="399"/>
      <c r="C43" s="121" t="str">
        <f>M43</f>
        <v>C4</v>
      </c>
      <c r="D43" s="389">
        <v>38</v>
      </c>
      <c r="E43" s="127" t="s">
        <v>366</v>
      </c>
      <c r="F43" s="121"/>
      <c r="G43" s="121"/>
      <c r="H43" s="390"/>
      <c r="I43" s="121"/>
      <c r="J43" s="389"/>
      <c r="K43" s="390"/>
      <c r="L43" s="391"/>
      <c r="M43" s="392" t="s">
        <v>362</v>
      </c>
      <c r="N43" s="393"/>
      <c r="O43" s="121"/>
      <c r="P43" s="368"/>
      <c r="Q43" s="368">
        <f t="shared" si="0"/>
        <v>0</v>
      </c>
      <c r="T43" s="31"/>
      <c r="U43" s="31"/>
    </row>
    <row r="44" spans="2:21" s="32" customFormat="1" ht="19.5" customHeight="1" hidden="1">
      <c r="B44" s="399"/>
      <c r="C44" s="121" t="str">
        <f>M44</f>
        <v>B4</v>
      </c>
      <c r="D44" s="389">
        <v>39</v>
      </c>
      <c r="E44" s="127" t="s">
        <v>366</v>
      </c>
      <c r="F44" s="389"/>
      <c r="G44" s="389"/>
      <c r="H44" s="390"/>
      <c r="I44" s="389"/>
      <c r="J44" s="389"/>
      <c r="K44" s="390"/>
      <c r="L44" s="391"/>
      <c r="M44" s="392" t="s">
        <v>363</v>
      </c>
      <c r="N44" s="393"/>
      <c r="O44" s="121"/>
      <c r="P44" s="368"/>
      <c r="Q44" s="368">
        <f t="shared" si="0"/>
        <v>0</v>
      </c>
      <c r="T44" s="31"/>
      <c r="U44" s="31"/>
    </row>
    <row r="45" spans="2:21" s="32" customFormat="1" ht="19.5" customHeight="1" hidden="1">
      <c r="B45" s="399"/>
      <c r="C45" s="121" t="str">
        <f>M45</f>
        <v>A4</v>
      </c>
      <c r="D45" s="389">
        <v>40</v>
      </c>
      <c r="E45" s="127" t="s">
        <v>366</v>
      </c>
      <c r="F45" s="121"/>
      <c r="G45" s="389"/>
      <c r="H45" s="390"/>
      <c r="I45" s="121"/>
      <c r="J45" s="389"/>
      <c r="K45" s="390"/>
      <c r="L45" s="391"/>
      <c r="M45" s="392" t="s">
        <v>364</v>
      </c>
      <c r="N45" s="393"/>
      <c r="O45" s="121"/>
      <c r="P45" s="368"/>
      <c r="Q45" s="368">
        <f t="shared" si="0"/>
        <v>0</v>
      </c>
      <c r="T45" s="31"/>
      <c r="U45" s="31"/>
    </row>
    <row r="46" spans="2:21" s="32" customFormat="1" ht="19.5" customHeight="1" hidden="1">
      <c r="B46" s="399"/>
      <c r="C46" s="121"/>
      <c r="D46" s="389">
        <v>41</v>
      </c>
      <c r="E46" s="121"/>
      <c r="F46" s="121"/>
      <c r="G46" s="121"/>
      <c r="H46" s="390"/>
      <c r="I46" s="121"/>
      <c r="J46" s="121"/>
      <c r="K46" s="390"/>
      <c r="L46" s="391"/>
      <c r="M46" s="394"/>
      <c r="N46" s="393"/>
      <c r="O46" s="121"/>
      <c r="P46" s="368"/>
      <c r="Q46" s="368">
        <f t="shared" si="0"/>
        <v>0</v>
      </c>
      <c r="T46" s="31"/>
      <c r="U46" s="31"/>
    </row>
    <row r="47" spans="2:21" s="32" customFormat="1" ht="19.5" customHeight="1" hidden="1">
      <c r="B47" s="399"/>
      <c r="C47" s="121"/>
      <c r="D47" s="389">
        <v>42</v>
      </c>
      <c r="E47" s="121"/>
      <c r="F47" s="121"/>
      <c r="G47" s="389"/>
      <c r="H47" s="390"/>
      <c r="I47" s="121"/>
      <c r="J47" s="389"/>
      <c r="K47" s="390"/>
      <c r="L47" s="391"/>
      <c r="M47" s="394"/>
      <c r="N47" s="393"/>
      <c r="O47" s="121"/>
      <c r="P47" s="368"/>
      <c r="Q47" s="368">
        <f t="shared" si="0"/>
        <v>0</v>
      </c>
      <c r="T47" s="31"/>
      <c r="U47" s="31"/>
    </row>
    <row r="48" spans="2:21" s="32" customFormat="1" ht="19.5" customHeight="1" hidden="1">
      <c r="B48" s="399"/>
      <c r="C48" s="121"/>
      <c r="D48" s="389">
        <v>43</v>
      </c>
      <c r="E48" s="121"/>
      <c r="F48" s="121"/>
      <c r="G48" s="389"/>
      <c r="H48" s="390"/>
      <c r="I48" s="121"/>
      <c r="J48" s="389"/>
      <c r="K48" s="390"/>
      <c r="L48" s="391"/>
      <c r="M48" s="394"/>
      <c r="N48" s="393"/>
      <c r="O48" s="121"/>
      <c r="P48" s="368"/>
      <c r="Q48" s="368">
        <f t="shared" si="0"/>
        <v>0</v>
      </c>
      <c r="T48" s="31"/>
      <c r="U48" s="31"/>
    </row>
    <row r="49" spans="2:21" s="32" customFormat="1" ht="19.5" customHeight="1" hidden="1">
      <c r="B49" s="399"/>
      <c r="C49" s="121"/>
      <c r="D49" s="389">
        <v>44</v>
      </c>
      <c r="E49" s="121"/>
      <c r="F49" s="121"/>
      <c r="G49" s="389"/>
      <c r="H49" s="390"/>
      <c r="I49" s="121"/>
      <c r="J49" s="389"/>
      <c r="K49" s="390"/>
      <c r="L49" s="391"/>
      <c r="M49" s="394"/>
      <c r="N49" s="393"/>
      <c r="O49" s="121"/>
      <c r="P49" s="368"/>
      <c r="Q49" s="368">
        <f t="shared" si="0"/>
        <v>0</v>
      </c>
      <c r="T49" s="31"/>
      <c r="U49" s="31"/>
    </row>
    <row r="50" spans="2:21" s="32" customFormat="1" ht="19.5" customHeight="1" hidden="1">
      <c r="B50" s="399"/>
      <c r="C50" s="121"/>
      <c r="D50" s="389">
        <v>45</v>
      </c>
      <c r="E50" s="121"/>
      <c r="F50" s="121"/>
      <c r="G50" s="121"/>
      <c r="H50" s="390"/>
      <c r="I50" s="121"/>
      <c r="J50" s="389"/>
      <c r="K50" s="390"/>
      <c r="L50" s="391"/>
      <c r="M50" s="394"/>
      <c r="N50" s="393"/>
      <c r="O50" s="121"/>
      <c r="P50" s="368"/>
      <c r="Q50" s="368">
        <f t="shared" si="0"/>
        <v>0</v>
      </c>
      <c r="T50" s="31"/>
      <c r="U50" s="31"/>
    </row>
    <row r="51" spans="2:21" s="32" customFormat="1" ht="19.5" customHeight="1" hidden="1">
      <c r="B51" s="399"/>
      <c r="C51" s="121"/>
      <c r="D51" s="389">
        <v>46</v>
      </c>
      <c r="E51" s="121"/>
      <c r="F51" s="121"/>
      <c r="G51" s="121"/>
      <c r="H51" s="390"/>
      <c r="I51" s="121"/>
      <c r="J51" s="389"/>
      <c r="K51" s="390"/>
      <c r="L51" s="391"/>
      <c r="M51" s="394"/>
      <c r="N51" s="393"/>
      <c r="O51" s="121"/>
      <c r="P51" s="368"/>
      <c r="Q51" s="368">
        <f t="shared" si="0"/>
        <v>0</v>
      </c>
      <c r="T51" s="31"/>
      <c r="U51" s="31"/>
    </row>
    <row r="52" spans="2:21" s="32" customFormat="1" ht="19.5" customHeight="1" hidden="1">
      <c r="B52" s="399"/>
      <c r="C52" s="121"/>
      <c r="D52" s="389">
        <v>47</v>
      </c>
      <c r="E52" s="121"/>
      <c r="F52" s="121"/>
      <c r="G52" s="389"/>
      <c r="H52" s="390"/>
      <c r="I52" s="121"/>
      <c r="J52" s="389"/>
      <c r="K52" s="390"/>
      <c r="L52" s="391"/>
      <c r="M52" s="394"/>
      <c r="N52" s="393"/>
      <c r="O52" s="121"/>
      <c r="P52" s="368"/>
      <c r="Q52" s="368">
        <f t="shared" si="0"/>
        <v>0</v>
      </c>
      <c r="T52" s="31"/>
      <c r="U52" s="31"/>
    </row>
    <row r="53" spans="2:21" s="32" customFormat="1" ht="19.5" customHeight="1" hidden="1">
      <c r="B53" s="400"/>
      <c r="C53" s="121"/>
      <c r="D53" s="389">
        <v>48</v>
      </c>
      <c r="E53" s="121"/>
      <c r="F53" s="121"/>
      <c r="G53" s="389"/>
      <c r="H53" s="390"/>
      <c r="I53" s="121"/>
      <c r="J53" s="389"/>
      <c r="K53" s="390"/>
      <c r="L53" s="391"/>
      <c r="M53" s="394"/>
      <c r="N53" s="393"/>
      <c r="O53" s="121"/>
      <c r="P53" s="368"/>
      <c r="Q53" s="368">
        <f t="shared" si="0"/>
        <v>0</v>
      </c>
      <c r="T53" s="31"/>
      <c r="U53" s="31"/>
    </row>
    <row r="54" spans="16:17" ht="15.75" hidden="1">
      <c r="P54" s="368"/>
      <c r="Q54" s="368"/>
    </row>
    <row r="55" spans="4:13" ht="15.75" hidden="1">
      <c r="D55" s="116"/>
      <c r="E55" s="126"/>
      <c r="F55" s="32"/>
      <c r="G55" s="32"/>
      <c r="H55" s="32"/>
      <c r="L55" s="116" t="s">
        <v>589</v>
      </c>
      <c r="M55" s="116"/>
    </row>
    <row r="56" spans="5:13" ht="15.75" hidden="1">
      <c r="E56" s="402" t="s">
        <v>100</v>
      </c>
      <c r="F56" s="403"/>
      <c r="G56" s="401" t="s">
        <v>69</v>
      </c>
      <c r="H56" s="116" t="s">
        <v>102</v>
      </c>
      <c r="I56" s="403"/>
      <c r="J56" s="401" t="s">
        <v>101</v>
      </c>
      <c r="L56" s="403"/>
      <c r="M56" s="116" t="s">
        <v>590</v>
      </c>
    </row>
    <row r="57" spans="5:13" ht="15.75" hidden="1">
      <c r="E57" s="402" t="s">
        <v>104</v>
      </c>
      <c r="F57" s="403"/>
      <c r="G57" s="401" t="s">
        <v>109</v>
      </c>
      <c r="H57" s="116" t="s">
        <v>102</v>
      </c>
      <c r="I57" s="403"/>
      <c r="J57" s="401" t="s">
        <v>105</v>
      </c>
      <c r="L57" s="403"/>
      <c r="M57" s="116" t="s">
        <v>591</v>
      </c>
    </row>
    <row r="58" spans="5:13" ht="15.75" hidden="1">
      <c r="E58" s="402" t="s">
        <v>107</v>
      </c>
      <c r="F58" s="403"/>
      <c r="G58" s="401" t="s">
        <v>111</v>
      </c>
      <c r="H58" s="116" t="s">
        <v>102</v>
      </c>
      <c r="I58" s="403"/>
      <c r="J58" s="401" t="s">
        <v>112</v>
      </c>
      <c r="L58" s="403"/>
      <c r="M58" s="116" t="s">
        <v>592</v>
      </c>
    </row>
    <row r="59" spans="5:13" ht="15.75" hidden="1">
      <c r="E59" s="402" t="s">
        <v>108</v>
      </c>
      <c r="F59" s="403"/>
      <c r="G59" s="401" t="s">
        <v>70</v>
      </c>
      <c r="H59" s="116" t="s">
        <v>102</v>
      </c>
      <c r="I59" s="403"/>
      <c r="J59" s="401" t="s">
        <v>114</v>
      </c>
      <c r="L59" s="403"/>
      <c r="M59" s="116" t="s">
        <v>593</v>
      </c>
    </row>
    <row r="60" spans="5:13" ht="15.75" hidden="1">
      <c r="E60" s="402" t="s">
        <v>110</v>
      </c>
      <c r="F60" s="403"/>
      <c r="G60" s="401" t="s">
        <v>71</v>
      </c>
      <c r="H60" s="116" t="s">
        <v>102</v>
      </c>
      <c r="I60" s="403"/>
      <c r="J60" s="401" t="s">
        <v>116</v>
      </c>
      <c r="L60" s="403"/>
      <c r="M60" s="116" t="s">
        <v>594</v>
      </c>
    </row>
    <row r="61" spans="5:13" ht="15.75" hidden="1">
      <c r="E61" s="402" t="s">
        <v>113</v>
      </c>
      <c r="F61" s="403"/>
      <c r="G61" s="401" t="s">
        <v>118</v>
      </c>
      <c r="H61" s="116" t="s">
        <v>102</v>
      </c>
      <c r="I61" s="403"/>
      <c r="J61" s="401" t="s">
        <v>119</v>
      </c>
      <c r="L61" s="403"/>
      <c r="M61" s="116" t="s">
        <v>595</v>
      </c>
    </row>
    <row r="62" spans="5:13" ht="15.75" hidden="1">
      <c r="E62" s="402" t="s">
        <v>115</v>
      </c>
      <c r="F62" s="403"/>
      <c r="G62" s="401" t="s">
        <v>121</v>
      </c>
      <c r="H62" s="116" t="s">
        <v>102</v>
      </c>
      <c r="I62" s="403"/>
      <c r="J62" s="401" t="s">
        <v>122</v>
      </c>
      <c r="L62" s="403"/>
      <c r="M62" s="116" t="s">
        <v>596</v>
      </c>
    </row>
    <row r="63" spans="5:13" ht="15.75" hidden="1">
      <c r="E63" s="402" t="s">
        <v>117</v>
      </c>
      <c r="F63" s="403"/>
      <c r="G63" s="401" t="s">
        <v>124</v>
      </c>
      <c r="H63" s="116" t="s">
        <v>102</v>
      </c>
      <c r="I63" s="403"/>
      <c r="J63" s="401" t="s">
        <v>72</v>
      </c>
      <c r="L63" s="403"/>
      <c r="M63" s="116" t="s">
        <v>597</v>
      </c>
    </row>
    <row r="64" ht="15.75" hidden="1">
      <c r="J64" s="31"/>
    </row>
    <row r="65" ht="15.75">
      <c r="J65" s="31"/>
    </row>
    <row r="66" ht="15.75">
      <c r="J66" s="31"/>
    </row>
  </sheetData>
  <sheetProtection selectLockedCells="1" selectUnlockedCells="1"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10.625" style="90" customWidth="1"/>
    <col min="2" max="2" width="15.625" style="90" customWidth="1"/>
    <col min="3" max="3" width="20.125" style="90" customWidth="1"/>
    <col min="4" max="4" width="22.00390625" style="90" customWidth="1"/>
    <col min="5" max="5" width="19.875" style="90" customWidth="1"/>
    <col min="6" max="6" width="20.875" style="90" customWidth="1"/>
    <col min="7" max="7" width="20.00390625" style="90" customWidth="1"/>
    <col min="8" max="11" width="12.50390625" style="90" customWidth="1"/>
    <col min="12" max="16384" width="9.00390625" style="90" customWidth="1"/>
  </cols>
  <sheetData>
    <row r="1" spans="2:4" ht="15.75">
      <c r="B1" s="80" t="s">
        <v>550</v>
      </c>
      <c r="C1" s="145"/>
      <c r="D1" s="145"/>
    </row>
    <row r="2" spans="2:4" ht="15.75">
      <c r="B2" s="91"/>
      <c r="C2" s="145"/>
      <c r="D2" s="145"/>
    </row>
    <row r="3" spans="2:4" ht="15.75">
      <c r="B3" s="258" t="s">
        <v>620</v>
      </c>
      <c r="C3" s="145"/>
      <c r="D3" s="145"/>
    </row>
    <row r="4" spans="2:4" ht="15.75">
      <c r="B4" s="91" t="s">
        <v>551</v>
      </c>
      <c r="C4" s="145"/>
      <c r="D4" s="145"/>
    </row>
    <row r="5" spans="2:4" ht="15.75">
      <c r="B5" s="91" t="s">
        <v>552</v>
      </c>
      <c r="C5" s="145"/>
      <c r="D5" s="145"/>
    </row>
    <row r="6" spans="2:4" ht="15.75" hidden="1">
      <c r="B6" s="91" t="s">
        <v>461</v>
      </c>
      <c r="C6" s="145"/>
      <c r="D6" s="145"/>
    </row>
    <row r="7" spans="2:4" ht="15.75">
      <c r="B7" s="146" t="s">
        <v>125</v>
      </c>
      <c r="C7" s="147" t="s">
        <v>126</v>
      </c>
      <c r="D7" s="148"/>
    </row>
    <row r="8" spans="2:4" ht="15.75">
      <c r="B8" s="149" t="s">
        <v>127</v>
      </c>
      <c r="C8" s="150" t="s">
        <v>128</v>
      </c>
      <c r="D8" s="148"/>
    </row>
    <row r="9" spans="2:4" ht="15.75">
      <c r="B9" s="146" t="s">
        <v>129</v>
      </c>
      <c r="C9" s="150" t="s">
        <v>130</v>
      </c>
      <c r="D9" s="148"/>
    </row>
    <row r="10" spans="2:4" ht="15.75">
      <c r="B10" s="146" t="s">
        <v>131</v>
      </c>
      <c r="C10" s="150" t="s">
        <v>132</v>
      </c>
      <c r="D10" s="148"/>
    </row>
    <row r="11" spans="2:4" ht="15.75">
      <c r="B11" s="149" t="s">
        <v>133</v>
      </c>
      <c r="C11" s="149" t="s">
        <v>134</v>
      </c>
      <c r="D11" s="148"/>
    </row>
    <row r="12" spans="2:4" ht="15.75" hidden="1">
      <c r="B12" s="91" t="s">
        <v>462</v>
      </c>
      <c r="C12" s="149" t="s">
        <v>133</v>
      </c>
      <c r="D12" s="148"/>
    </row>
    <row r="13" spans="2:4" ht="15.75" hidden="1">
      <c r="B13" s="91" t="s">
        <v>463</v>
      </c>
      <c r="C13" s="149" t="s">
        <v>135</v>
      </c>
      <c r="D13" s="148"/>
    </row>
    <row r="14" spans="2:4" ht="15.75" hidden="1">
      <c r="B14" s="91" t="s">
        <v>464</v>
      </c>
      <c r="C14" s="149" t="s">
        <v>136</v>
      </c>
      <c r="D14" s="148"/>
    </row>
    <row r="15" spans="2:4" ht="15.75" hidden="1">
      <c r="B15" s="91" t="s">
        <v>465</v>
      </c>
      <c r="C15" s="149" t="s">
        <v>137</v>
      </c>
      <c r="D15" s="148"/>
    </row>
    <row r="16" ht="15.75">
      <c r="B16" s="258" t="s">
        <v>289</v>
      </c>
    </row>
    <row r="17" ht="15.75">
      <c r="B17" s="257" t="s">
        <v>554</v>
      </c>
    </row>
    <row r="18" ht="15.75">
      <c r="B18" s="91"/>
    </row>
    <row r="19" ht="16.5">
      <c r="B19" s="257" t="s">
        <v>553</v>
      </c>
    </row>
    <row r="20" spans="3:6" ht="15.75">
      <c r="C20" s="91"/>
      <c r="D20" s="151"/>
      <c r="E20" s="151"/>
      <c r="F20" s="151"/>
    </row>
    <row r="21" spans="2:7" ht="15.75">
      <c r="B21" s="129"/>
      <c r="C21" s="152"/>
      <c r="D21" s="151"/>
      <c r="E21" s="151"/>
      <c r="F21" s="151"/>
      <c r="G21" s="151"/>
    </row>
    <row r="22" spans="2:7" ht="15.75">
      <c r="B22" s="153" t="str">
        <f>'女甲賽程'!R7</f>
        <v>RBVA-Shuffle</v>
      </c>
      <c r="C22" s="154" t="s">
        <v>21</v>
      </c>
      <c r="D22" s="151"/>
      <c r="E22" s="155"/>
      <c r="F22" s="151"/>
      <c r="G22" s="151"/>
    </row>
    <row r="23" spans="3:7" ht="15.75">
      <c r="C23" s="1" t="s">
        <v>227</v>
      </c>
      <c r="D23" s="156"/>
      <c r="F23" s="151"/>
      <c r="G23" s="129"/>
    </row>
    <row r="24" spans="3:7" ht="15.75">
      <c r="C24" s="1" t="s">
        <v>1111</v>
      </c>
      <c r="D24" s="158"/>
      <c r="E24" s="153" t="str">
        <f>B22</f>
        <v>RBVA-Shuffle</v>
      </c>
      <c r="F24" s="151"/>
      <c r="G24" s="130"/>
    </row>
    <row r="25" spans="2:7" ht="15.75">
      <c r="B25" s="153" t="str">
        <f>'女甲賽程'!R14</f>
        <v>EFX24-GIAY</v>
      </c>
      <c r="C25" s="159" t="s">
        <v>27</v>
      </c>
      <c r="D25" s="160"/>
      <c r="E25" s="161"/>
      <c r="F25" s="151"/>
      <c r="G25" s="160"/>
    </row>
    <row r="26" spans="3:7" ht="15.75">
      <c r="C26" s="155"/>
      <c r="D26" s="162"/>
      <c r="E26" s="157"/>
      <c r="F26" s="130"/>
      <c r="G26" s="130"/>
    </row>
    <row r="27" spans="3:7" ht="15.75">
      <c r="C27" s="155"/>
      <c r="D27" s="163"/>
      <c r="E27" s="1"/>
      <c r="F27" s="4" t="s">
        <v>228</v>
      </c>
      <c r="G27" s="659" t="str">
        <f>E30</f>
        <v>RBVA-To</v>
      </c>
    </row>
    <row r="28" spans="3:8" ht="15.75">
      <c r="C28" s="152"/>
      <c r="D28" s="130"/>
      <c r="E28" s="157"/>
      <c r="F28" s="130" t="s">
        <v>140</v>
      </c>
      <c r="G28" s="164"/>
      <c r="H28" s="129"/>
    </row>
    <row r="29" spans="2:7" ht="15.75">
      <c r="B29" s="153" t="str">
        <f>'女甲賽程'!R8</f>
        <v>EFX24-Red Ice</v>
      </c>
      <c r="C29" s="154" t="s">
        <v>30</v>
      </c>
      <c r="D29" s="130"/>
      <c r="E29" s="157"/>
      <c r="F29" s="661" t="s">
        <v>1114</v>
      </c>
      <c r="G29" s="165"/>
    </row>
    <row r="30" spans="3:7" ht="15.75">
      <c r="C30" s="1" t="s">
        <v>229</v>
      </c>
      <c r="D30" s="166"/>
      <c r="E30" s="153" t="str">
        <f>B32</f>
        <v>RBVA-To</v>
      </c>
      <c r="F30" s="151"/>
      <c r="G30" s="167"/>
    </row>
    <row r="31" spans="3:7" ht="15.75">
      <c r="C31" s="1" t="s">
        <v>1112</v>
      </c>
      <c r="D31" s="151"/>
      <c r="F31" s="151"/>
      <c r="G31" s="164"/>
    </row>
    <row r="32" spans="2:7" ht="15.75">
      <c r="B32" s="153" t="str">
        <f>'女甲賽程'!R13</f>
        <v>RBVA-To</v>
      </c>
      <c r="C32" s="159" t="s">
        <v>24</v>
      </c>
      <c r="D32" s="151"/>
      <c r="E32" s="155"/>
      <c r="G32" s="164"/>
    </row>
    <row r="33" spans="3:10" ht="15.75">
      <c r="C33" s="155"/>
      <c r="D33" s="130"/>
      <c r="E33" s="130"/>
      <c r="G33" s="168"/>
      <c r="H33" s="151"/>
      <c r="I33" s="130"/>
      <c r="J33" s="130"/>
    </row>
    <row r="34" spans="3:6" ht="15.75">
      <c r="C34" s="151"/>
      <c r="F34" s="169"/>
    </row>
    <row r="35" spans="5:7" ht="15.75">
      <c r="E35" s="170" t="str">
        <f>B25</f>
        <v>EFX24-GIAY</v>
      </c>
      <c r="F35" s="144"/>
      <c r="G35" s="144"/>
    </row>
    <row r="36" spans="5:7" ht="15.75">
      <c r="E36" s="171"/>
      <c r="F36" s="144"/>
      <c r="G36" s="144"/>
    </row>
    <row r="37" spans="2:7" ht="15.75">
      <c r="B37" s="2" t="s">
        <v>22</v>
      </c>
      <c r="C37" s="90" t="s">
        <v>23</v>
      </c>
      <c r="E37" s="172"/>
      <c r="F37" s="173"/>
      <c r="G37" s="128"/>
    </row>
    <row r="38" spans="2:7" ht="15.75">
      <c r="B38" s="2" t="s">
        <v>25</v>
      </c>
      <c r="C38" s="90" t="s">
        <v>26</v>
      </c>
      <c r="E38" s="174"/>
      <c r="F38" s="5" t="s">
        <v>230</v>
      </c>
      <c r="G38" s="287" t="str">
        <f>E35</f>
        <v>EFX24-GIAY</v>
      </c>
    </row>
    <row r="39" spans="2:7" ht="15.75">
      <c r="B39" s="2" t="s">
        <v>28</v>
      </c>
      <c r="C39" s="90" t="s">
        <v>29</v>
      </c>
      <c r="E39" s="172"/>
      <c r="F39" s="175" t="s">
        <v>143</v>
      </c>
      <c r="G39" s="176"/>
    </row>
    <row r="40" spans="2:7" ht="15.75">
      <c r="B40" s="2" t="s">
        <v>31</v>
      </c>
      <c r="C40" s="90" t="s">
        <v>32</v>
      </c>
      <c r="E40" s="172"/>
      <c r="F40" s="660" t="s">
        <v>1113</v>
      </c>
      <c r="G40" s="144"/>
    </row>
    <row r="41" spans="2:7" ht="15.75">
      <c r="B41" s="2" t="s">
        <v>555</v>
      </c>
      <c r="C41" s="90" t="s">
        <v>556</v>
      </c>
      <c r="E41" s="172"/>
      <c r="F41" s="173"/>
      <c r="G41" s="144"/>
    </row>
    <row r="42" spans="2:7" ht="15.75">
      <c r="B42" s="2" t="s">
        <v>557</v>
      </c>
      <c r="C42" s="90" t="s">
        <v>558</v>
      </c>
      <c r="E42" s="177" t="str">
        <f>B29</f>
        <v>EFX24-Red Ice</v>
      </c>
      <c r="F42" s="173"/>
      <c r="G42" s="144"/>
    </row>
    <row r="43" spans="6:7" ht="15.75">
      <c r="F43" s="178"/>
      <c r="G43" s="129"/>
    </row>
    <row r="47" ht="15.75">
      <c r="G47" s="151"/>
    </row>
  </sheetData>
  <sheetProtection selectLockedCells="1" selectUnlockedCells="1"/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VBAHK Secretariat</dc:creator>
  <cp:keywords/>
  <dc:description/>
  <cp:lastModifiedBy>VBAHK-Stephen</cp:lastModifiedBy>
  <cp:lastPrinted>2024-04-23T04:52:10Z</cp:lastPrinted>
  <dcterms:created xsi:type="dcterms:W3CDTF">2024-02-23T10:42:09Z</dcterms:created>
  <dcterms:modified xsi:type="dcterms:W3CDTF">2024-05-07T03:04:00Z</dcterms:modified>
  <cp:category/>
  <cp:version/>
  <cp:contentType/>
  <cp:contentStatus/>
</cp:coreProperties>
</file>